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a_delovni_zvezek"/>
  <mc:AlternateContent xmlns:mc="http://schemas.openxmlformats.org/markup-compatibility/2006">
    <mc:Choice Requires="x15">
      <x15ac:absPath xmlns:x15ac="http://schemas.microsoft.com/office/spreadsheetml/2010/11/ac" url="U:\DRSI\70 Je-NG-Sežana\JAVNA NAROČILA\NADGRADNJA Nova Gorica\2023-06-22- RD za objavo\"/>
    </mc:Choice>
  </mc:AlternateContent>
  <workbookProtection workbookAlgorithmName="SHA-512" workbookHashValue="Omy1+6hZC1A18gC53QwaXg5sKcivs2ASjMZg86OJi2IrejWTtUPQkRD8v8puD+zV2VHK9SjDdGxK/IKVUj02Ig==" workbookSaltValue="HDAIXXmHOA5Ozd4n3vrfJA==" workbookSpinCount="100000" lockStructure="1"/>
  <bookViews>
    <workbookView xWindow="-120" yWindow="-120" windowWidth="38640" windowHeight="21120" tabRatio="809" activeTab="1"/>
  </bookViews>
  <sheets>
    <sheet name="REKAPITULACIJA" sheetId="8" r:id="rId1"/>
    <sheet name="POPIS DEL" sheetId="23" r:id="rId2"/>
  </sheets>
  <definedNames>
    <definedName name="_xlnm._FilterDatabase" localSheetId="1" hidden="1">'POPIS DEL'!$A$1:$J$1990</definedName>
    <definedName name="_xlnm.Print_Area" localSheetId="1">'POPIS DEL'!$A$1:$J$1881</definedName>
    <definedName name="_xlnm.Print_Area" localSheetId="0">REKAPITULACIJA!$A$1:$C$30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69" i="23" l="1"/>
  <c r="J1868" i="23"/>
  <c r="J1867" i="23"/>
  <c r="J1866" i="23"/>
  <c r="J1865" i="23"/>
  <c r="B1876" i="23"/>
  <c r="B1877" i="23"/>
  <c r="B1878" i="23"/>
  <c r="B1879" i="23"/>
  <c r="B1880" i="23"/>
  <c r="B1881" i="23"/>
  <c r="J1880" i="23"/>
  <c r="J1878" i="23"/>
  <c r="A23" i="8" l="1"/>
  <c r="A22" i="8"/>
  <c r="A21" i="8"/>
  <c r="B23" i="8"/>
  <c r="B22" i="8"/>
  <c r="B21" i="8"/>
  <c r="B20" i="8"/>
  <c r="B19" i="8"/>
  <c r="B18" i="8"/>
  <c r="B17" i="8"/>
  <c r="B16" i="8"/>
  <c r="B15" i="8"/>
  <c r="B14" i="8"/>
  <c r="B13" i="8"/>
  <c r="A20" i="8"/>
  <c r="A19" i="8"/>
  <c r="A18" i="8"/>
  <c r="A17" i="8"/>
  <c r="A16" i="8"/>
  <c r="A15" i="8"/>
  <c r="A14" i="8"/>
  <c r="A13" i="8"/>
  <c r="B12" i="8"/>
  <c r="A12" i="8"/>
  <c r="B11" i="8"/>
  <c r="A11" i="8"/>
  <c r="B10" i="8"/>
  <c r="A10" i="8"/>
  <c r="J1858" i="23"/>
  <c r="J1857" i="23" s="1"/>
  <c r="J1856" i="23"/>
  <c r="J1855" i="23"/>
  <c r="J1854" i="23"/>
  <c r="J1853" i="23"/>
  <c r="J1852" i="23"/>
  <c r="J1851" i="23"/>
  <c r="J1850" i="23"/>
  <c r="J1849" i="23"/>
  <c r="J1848" i="23"/>
  <c r="J1847" i="23"/>
  <c r="J1846" i="23"/>
  <c r="J1845" i="23"/>
  <c r="J1844" i="23"/>
  <c r="J1843" i="23"/>
  <c r="J1842" i="23"/>
  <c r="J1841" i="23"/>
  <c r="J1840" i="23"/>
  <c r="J1839" i="23"/>
  <c r="J1837" i="23"/>
  <c r="J1836" i="23"/>
  <c r="J1835" i="23"/>
  <c r="J1834" i="23"/>
  <c r="J1833" i="23"/>
  <c r="J1832" i="23"/>
  <c r="J1830" i="23"/>
  <c r="J1829" i="23"/>
  <c r="J1828" i="23"/>
  <c r="J1827" i="23"/>
  <c r="J1826" i="23"/>
  <c r="J1825" i="23"/>
  <c r="J1824" i="23"/>
  <c r="J1823" i="23"/>
  <c r="J1822" i="23"/>
  <c r="J1821" i="23"/>
  <c r="J1820" i="23"/>
  <c r="J1819" i="23"/>
  <c r="J1817" i="23"/>
  <c r="J1816" i="23"/>
  <c r="J1815" i="23"/>
  <c r="J1814" i="23"/>
  <c r="J1813" i="23"/>
  <c r="J1812" i="23"/>
  <c r="J1811" i="23"/>
  <c r="J1810" i="23"/>
  <c r="J1809" i="23"/>
  <c r="J1808" i="23"/>
  <c r="J1807" i="23"/>
  <c r="J1806" i="23"/>
  <c r="J1805" i="23"/>
  <c r="J1804" i="23"/>
  <c r="J1803" i="23"/>
  <c r="J1802" i="23"/>
  <c r="J1801" i="23"/>
  <c r="J1800" i="23"/>
  <c r="J1799" i="23"/>
  <c r="J1798" i="23"/>
  <c r="J1797" i="23"/>
  <c r="J1796" i="23"/>
  <c r="J1795" i="23"/>
  <c r="J1794" i="23"/>
  <c r="J1792" i="23"/>
  <c r="J1791" i="23"/>
  <c r="J1790" i="23"/>
  <c r="J1789" i="23"/>
  <c r="J1788" i="23"/>
  <c r="J1787" i="23"/>
  <c r="J1786" i="23"/>
  <c r="J1785" i="23"/>
  <c r="J1784" i="23"/>
  <c r="J1783" i="23"/>
  <c r="J1782" i="23"/>
  <c r="J1780" i="23"/>
  <c r="J1779" i="23"/>
  <c r="J1778" i="23"/>
  <c r="J1777" i="23"/>
  <c r="J1775" i="23"/>
  <c r="J1774" i="23"/>
  <c r="J1773" i="23"/>
  <c r="J1772" i="23"/>
  <c r="J1771" i="23"/>
  <c r="J1770" i="23"/>
  <c r="J1769" i="23"/>
  <c r="J1768" i="23"/>
  <c r="J1766" i="23"/>
  <c r="J1765" i="23"/>
  <c r="J1764" i="23" l="1"/>
  <c r="J1781" i="23"/>
  <c r="J1776" i="23"/>
  <c r="J1767" i="23"/>
  <c r="J1793" i="23"/>
  <c r="J1838" i="23"/>
  <c r="J1818" i="23"/>
  <c r="J1831" i="23"/>
  <c r="J1763" i="23" l="1"/>
  <c r="J1762" i="23" s="1"/>
  <c r="C22" i="8" s="1"/>
  <c r="J1024" i="23" l="1"/>
  <c r="B1859" i="23"/>
  <c r="B1762" i="23"/>
  <c r="B1745" i="23"/>
  <c r="B1713" i="23"/>
  <c r="B1673" i="23"/>
  <c r="B1663" i="23"/>
  <c r="B1662" i="23"/>
  <c r="B1642" i="23"/>
  <c r="B1627" i="23"/>
  <c r="B1624" i="23"/>
  <c r="B1623" i="23"/>
  <c r="B1622" i="23"/>
  <c r="B1621" i="23"/>
  <c r="B1620" i="23"/>
  <c r="B1619" i="23"/>
  <c r="B1618" i="23"/>
  <c r="B1617" i="23"/>
  <c r="B1616" i="23"/>
  <c r="B1615" i="23"/>
  <c r="B1614" i="23"/>
  <c r="B1613" i="23"/>
  <c r="B1612" i="23"/>
  <c r="B1611" i="23"/>
  <c r="B1610" i="23"/>
  <c r="B1609" i="23"/>
  <c r="B1608" i="23"/>
  <c r="B1607" i="23"/>
  <c r="B1606" i="23"/>
  <c r="B1605" i="23"/>
  <c r="B1604" i="23"/>
  <c r="B1603" i="23"/>
  <c r="B1602" i="23"/>
  <c r="B1601" i="23"/>
  <c r="B1600" i="23"/>
  <c r="B1599" i="23"/>
  <c r="B1598" i="23"/>
  <c r="B1597" i="23"/>
  <c r="B1596" i="23"/>
  <c r="B1595" i="23"/>
  <c r="B1594" i="23"/>
  <c r="B1593" i="23"/>
  <c r="B1592" i="23"/>
  <c r="B1591" i="23"/>
  <c r="B1590" i="23"/>
  <c r="B1589" i="23"/>
  <c r="B1588" i="23"/>
  <c r="B1587" i="23"/>
  <c r="B1586" i="23"/>
  <c r="B1585" i="23"/>
  <c r="B1584" i="23"/>
  <c r="B1583" i="23"/>
  <c r="B1582" i="23"/>
  <c r="B1581" i="23"/>
  <c r="B1580" i="23"/>
  <c r="B1579" i="23"/>
  <c r="B1578" i="23"/>
  <c r="B1577" i="23"/>
  <c r="B1576" i="23"/>
  <c r="B1575" i="23"/>
  <c r="B1574" i="23"/>
  <c r="B1573" i="23"/>
  <c r="B1572" i="23"/>
  <c r="B1571" i="23"/>
  <c r="B1570" i="23"/>
  <c r="B1569" i="23"/>
  <c r="B1568" i="23"/>
  <c r="B1567" i="23"/>
  <c r="B1566" i="23"/>
  <c r="B1565" i="23"/>
  <c r="B1564" i="23"/>
  <c r="B1563" i="23"/>
  <c r="B1562" i="23"/>
  <c r="B1561" i="23"/>
  <c r="B1560" i="23"/>
  <c r="B1559" i="23"/>
  <c r="B1558" i="23"/>
  <c r="B1557" i="23"/>
  <c r="B1556" i="23"/>
  <c r="B1555" i="23"/>
  <c r="B1554" i="23"/>
  <c r="B1553" i="23"/>
  <c r="B1552" i="23"/>
  <c r="B1551" i="23"/>
  <c r="B1550" i="23"/>
  <c r="B1549" i="23"/>
  <c r="B1548" i="23"/>
  <c r="B1547" i="23"/>
  <c r="B1546" i="23"/>
  <c r="B1545" i="23"/>
  <c r="B1544" i="23"/>
  <c r="B1543" i="23"/>
  <c r="B1542" i="23"/>
  <c r="B1541" i="23"/>
  <c r="B1540" i="23"/>
  <c r="B1539" i="23"/>
  <c r="B1538" i="23"/>
  <c r="B1537" i="23"/>
  <c r="B1536" i="23"/>
  <c r="B1535" i="23"/>
  <c r="B1534" i="23"/>
  <c r="B1533" i="23"/>
  <c r="B1532" i="23"/>
  <c r="B1531" i="23"/>
  <c r="B1530" i="23"/>
  <c r="B1529" i="23"/>
  <c r="B1528" i="23"/>
  <c r="B1527" i="23"/>
  <c r="B1526" i="23"/>
  <c r="B1525" i="23"/>
  <c r="B1524" i="23"/>
  <c r="B1523" i="23"/>
  <c r="B1522" i="23"/>
  <c r="B1521" i="23"/>
  <c r="B1520" i="23"/>
  <c r="B1519" i="23"/>
  <c r="B1518" i="23"/>
  <c r="B1517" i="23"/>
  <c r="B1516" i="23"/>
  <c r="B1515" i="23"/>
  <c r="B1514" i="23"/>
  <c r="B1513" i="23"/>
  <c r="B1512" i="23"/>
  <c r="B1511" i="23"/>
  <c r="B1510" i="23"/>
  <c r="B1509" i="23"/>
  <c r="B1508" i="23"/>
  <c r="B1507" i="23"/>
  <c r="B1506" i="23"/>
  <c r="B1505" i="23"/>
  <c r="B1504" i="23"/>
  <c r="B1503" i="23"/>
  <c r="B1502" i="23"/>
  <c r="B1501" i="23"/>
  <c r="B1500" i="23"/>
  <c r="B1499" i="23"/>
  <c r="B1498" i="23"/>
  <c r="B1497" i="23"/>
  <c r="B1496" i="23"/>
  <c r="B1495" i="23"/>
  <c r="B1494" i="23"/>
  <c r="B1493" i="23"/>
  <c r="B1492" i="23"/>
  <c r="B1491" i="23"/>
  <c r="B1490" i="23"/>
  <c r="B1489" i="23"/>
  <c r="B1488" i="23"/>
  <c r="B1487" i="23"/>
  <c r="B1486" i="23"/>
  <c r="B1485" i="23"/>
  <c r="B1484" i="23"/>
  <c r="B1483" i="23"/>
  <c r="B1482" i="23"/>
  <c r="B1481" i="23"/>
  <c r="B1480" i="23"/>
  <c r="B1479" i="23"/>
  <c r="B1478" i="23"/>
  <c r="B1477" i="23"/>
  <c r="B1476" i="23"/>
  <c r="B1475" i="23"/>
  <c r="B1474" i="23"/>
  <c r="B1473" i="23"/>
  <c r="B1472" i="23"/>
  <c r="B1471" i="23"/>
  <c r="B1470" i="23"/>
  <c r="B1469" i="23"/>
  <c r="B1468" i="23"/>
  <c r="B1467" i="23"/>
  <c r="B1466" i="23"/>
  <c r="B1465" i="23"/>
  <c r="B1464" i="23"/>
  <c r="B1463" i="23"/>
  <c r="B1462" i="23"/>
  <c r="B1461" i="23"/>
  <c r="B1460" i="23"/>
  <c r="B1459" i="23"/>
  <c r="B1458" i="23"/>
  <c r="B1457" i="23"/>
  <c r="B1456" i="23"/>
  <c r="B1455" i="23"/>
  <c r="B1454" i="23"/>
  <c r="B1453" i="23"/>
  <c r="B1452" i="23"/>
  <c r="B1451" i="23"/>
  <c r="B1450" i="23"/>
  <c r="B1449" i="23"/>
  <c r="B1448" i="23"/>
  <c r="B1447" i="23"/>
  <c r="B1446" i="23"/>
  <c r="B1445" i="23"/>
  <c r="B1444" i="23"/>
  <c r="B1443" i="23"/>
  <c r="B1442" i="23"/>
  <c r="B1441" i="23"/>
  <c r="B1440" i="23"/>
  <c r="B1439" i="23"/>
  <c r="B1438" i="23"/>
  <c r="B1437" i="23"/>
  <c r="B1436" i="23"/>
  <c r="B1435" i="23"/>
  <c r="B1434" i="23"/>
  <c r="B1433" i="23"/>
  <c r="B1432" i="23"/>
  <c r="B1431" i="23"/>
  <c r="B1430" i="23"/>
  <c r="B1429" i="23"/>
  <c r="B1428" i="23"/>
  <c r="B1427" i="23"/>
  <c r="B1426" i="23"/>
  <c r="B1425" i="23"/>
  <c r="B1424" i="23"/>
  <c r="B1423" i="23"/>
  <c r="B1422" i="23"/>
  <c r="B1421" i="23"/>
  <c r="B1420" i="23"/>
  <c r="B1419" i="23"/>
  <c r="B1418" i="23"/>
  <c r="B1417" i="23"/>
  <c r="B1416" i="23"/>
  <c r="B1415" i="23"/>
  <c r="B1414" i="23"/>
  <c r="B1413" i="23"/>
  <c r="B1412" i="23"/>
  <c r="B1411" i="23"/>
  <c r="B1410" i="23"/>
  <c r="B1409" i="23"/>
  <c r="B1408" i="23"/>
  <c r="B1407" i="23"/>
  <c r="B1406" i="23"/>
  <c r="B1405" i="23"/>
  <c r="B1404" i="23"/>
  <c r="B1403" i="23"/>
  <c r="B1402" i="23"/>
  <c r="B1401" i="23"/>
  <c r="B1400" i="23"/>
  <c r="B1399" i="23"/>
  <c r="B1398" i="23"/>
  <c r="B1397" i="23"/>
  <c r="B1396" i="23"/>
  <c r="B1395" i="23"/>
  <c r="B1394" i="23"/>
  <c r="B1393" i="23"/>
  <c r="B1392" i="23"/>
  <c r="B1391" i="23"/>
  <c r="B1390" i="23"/>
  <c r="B1389" i="23"/>
  <c r="B1388" i="23"/>
  <c r="B1387" i="23"/>
  <c r="B1386" i="23"/>
  <c r="B1385" i="23"/>
  <c r="B1384" i="23"/>
  <c r="B1383" i="23"/>
  <c r="B1382" i="23"/>
  <c r="B1381" i="23"/>
  <c r="B1380" i="23"/>
  <c r="B1379" i="23"/>
  <c r="B1378" i="23"/>
  <c r="B1377" i="23"/>
  <c r="B1376" i="23"/>
  <c r="B1375" i="23"/>
  <c r="B1374" i="23"/>
  <c r="B1373" i="23"/>
  <c r="B1372" i="23"/>
  <c r="B1371" i="23"/>
  <c r="B1370" i="23"/>
  <c r="B1369" i="23"/>
  <c r="B1368" i="23"/>
  <c r="B1367" i="23"/>
  <c r="B1366" i="23"/>
  <c r="B1365" i="23"/>
  <c r="B1364" i="23"/>
  <c r="B1363" i="23"/>
  <c r="B1362" i="23"/>
  <c r="B1361" i="23"/>
  <c r="B1360" i="23"/>
  <c r="B1359" i="23"/>
  <c r="B1358" i="23"/>
  <c r="B1357" i="23"/>
  <c r="B1356" i="23"/>
  <c r="B1355" i="23"/>
  <c r="B1354" i="23"/>
  <c r="B1353" i="23"/>
  <c r="B1352" i="23"/>
  <c r="B1351" i="23"/>
  <c r="B1350" i="23"/>
  <c r="B1349" i="23"/>
  <c r="B1348" i="23"/>
  <c r="B1347" i="23"/>
  <c r="B1346" i="23"/>
  <c r="B1345" i="23"/>
  <c r="B1344" i="23"/>
  <c r="B1343" i="23"/>
  <c r="B1342" i="23"/>
  <c r="B1341" i="23"/>
  <c r="B1340" i="23"/>
  <c r="B1339" i="23"/>
  <c r="B1338" i="23"/>
  <c r="B1337" i="23"/>
  <c r="B1336" i="23"/>
  <c r="B1335" i="23"/>
  <c r="B1334" i="23"/>
  <c r="B1333" i="23"/>
  <c r="B1332" i="23"/>
  <c r="B1331" i="23"/>
  <c r="B1330" i="23"/>
  <c r="B1329" i="23"/>
  <c r="B1328" i="23"/>
  <c r="B1327" i="23"/>
  <c r="B1326" i="23"/>
  <c r="B1325" i="23"/>
  <c r="B1324" i="23"/>
  <c r="B1323" i="23"/>
  <c r="B1322" i="23"/>
  <c r="B1321" i="23"/>
  <c r="B1320" i="23"/>
  <c r="B1319" i="23"/>
  <c r="B1318" i="23"/>
  <c r="B1317" i="23"/>
  <c r="B1316" i="23"/>
  <c r="B1315" i="23"/>
  <c r="B1314" i="23"/>
  <c r="B1313" i="23"/>
  <c r="B1312" i="23"/>
  <c r="B1311" i="23"/>
  <c r="B1310" i="23"/>
  <c r="B1309" i="23"/>
  <c r="B1308" i="23"/>
  <c r="B1307" i="23"/>
  <c r="B1306" i="23"/>
  <c r="B1305" i="23"/>
  <c r="B1304" i="23"/>
  <c r="B1303" i="23"/>
  <c r="B1302" i="23"/>
  <c r="B1301" i="23"/>
  <c r="B1300" i="23"/>
  <c r="B1299" i="23"/>
  <c r="B1298" i="23"/>
  <c r="B1297" i="23"/>
  <c r="B1296" i="23"/>
  <c r="B1295" i="23"/>
  <c r="B1294" i="23"/>
  <c r="B1293" i="23"/>
  <c r="B1292" i="23"/>
  <c r="B1291" i="23"/>
  <c r="B1290" i="23"/>
  <c r="B1289" i="23"/>
  <c r="B1288" i="23"/>
  <c r="B1287" i="23"/>
  <c r="B1286" i="23"/>
  <c r="B1285" i="23"/>
  <c r="B1284" i="23"/>
  <c r="B1283" i="23"/>
  <c r="B1282" i="23"/>
  <c r="B1281" i="23"/>
  <c r="B1280" i="23"/>
  <c r="B1279" i="23"/>
  <c r="B1278" i="23"/>
  <c r="B1277" i="23"/>
  <c r="B1276" i="23"/>
  <c r="B1275" i="23"/>
  <c r="B1274" i="23"/>
  <c r="B1273" i="23"/>
  <c r="B1272" i="23"/>
  <c r="B1271" i="23"/>
  <c r="B1270" i="23"/>
  <c r="B1269" i="23"/>
  <c r="B1268" i="23"/>
  <c r="B1267" i="23"/>
  <c r="B1266" i="23"/>
  <c r="B1265" i="23"/>
  <c r="B1264" i="23"/>
  <c r="B1263" i="23"/>
  <c r="B1262" i="23"/>
  <c r="B1261" i="23"/>
  <c r="B1260" i="23"/>
  <c r="B1259" i="23"/>
  <c r="B1258" i="23"/>
  <c r="B1257" i="23"/>
  <c r="B1256" i="23"/>
  <c r="B1255" i="23"/>
  <c r="B1254" i="23"/>
  <c r="B1253" i="23"/>
  <c r="B1252" i="23"/>
  <c r="B1251" i="23"/>
  <c r="B1250" i="23"/>
  <c r="B1249" i="23"/>
  <c r="B1248" i="23"/>
  <c r="B1247" i="23"/>
  <c r="B1246" i="23"/>
  <c r="B1245" i="23"/>
  <c r="B1244" i="23"/>
  <c r="B1243" i="23"/>
  <c r="B1242" i="23"/>
  <c r="B1241" i="23"/>
  <c r="B1240" i="23"/>
  <c r="B1239" i="23"/>
  <c r="B1238" i="23"/>
  <c r="B1237" i="23"/>
  <c r="B1236" i="23"/>
  <c r="B1235" i="23"/>
  <c r="B1234" i="23"/>
  <c r="B1233" i="23"/>
  <c r="B1232" i="23"/>
  <c r="B1231" i="23"/>
  <c r="B1230" i="23"/>
  <c r="B1229" i="23"/>
  <c r="B1228" i="23"/>
  <c r="B1227" i="23"/>
  <c r="B1226" i="23"/>
  <c r="B1225" i="23"/>
  <c r="B1224" i="23"/>
  <c r="B1223" i="23"/>
  <c r="B1222" i="23"/>
  <c r="B1221" i="23"/>
  <c r="B1220" i="23"/>
  <c r="B1219" i="23"/>
  <c r="B1218" i="23"/>
  <c r="B1217" i="23"/>
  <c r="B1216" i="23"/>
  <c r="B1215" i="23"/>
  <c r="B1214" i="23"/>
  <c r="B1213" i="23"/>
  <c r="B1212" i="23"/>
  <c r="B1211" i="23"/>
  <c r="B1210" i="23"/>
  <c r="B1209" i="23"/>
  <c r="B1208" i="23"/>
  <c r="B1207" i="23"/>
  <c r="B1206" i="23"/>
  <c r="B1205" i="23"/>
  <c r="B1204" i="23"/>
  <c r="B1203" i="23"/>
  <c r="B1202" i="23"/>
  <c r="B1201" i="23"/>
  <c r="B1200" i="23"/>
  <c r="B1199" i="23"/>
  <c r="B1198" i="23"/>
  <c r="B1197" i="23"/>
  <c r="B1196" i="23"/>
  <c r="B1195" i="23"/>
  <c r="B1194" i="23"/>
  <c r="B1193" i="23"/>
  <c r="B1192" i="23"/>
  <c r="B1191" i="23"/>
  <c r="B1190" i="23"/>
  <c r="B1189" i="23"/>
  <c r="B1188" i="23"/>
  <c r="B1187" i="23"/>
  <c r="B1186" i="23"/>
  <c r="B1185" i="23"/>
  <c r="B1184" i="23"/>
  <c r="B1183" i="23"/>
  <c r="B1182" i="23"/>
  <c r="B1181" i="23"/>
  <c r="B1180" i="23"/>
  <c r="B1179" i="23"/>
  <c r="B1178" i="23"/>
  <c r="B1177" i="23"/>
  <c r="B1176" i="23"/>
  <c r="B1175" i="23"/>
  <c r="B1174" i="23"/>
  <c r="B1173" i="23"/>
  <c r="B1172" i="23"/>
  <c r="B1171" i="23"/>
  <c r="B1170" i="23"/>
  <c r="B1169" i="23"/>
  <c r="B1168" i="23"/>
  <c r="B1167" i="23"/>
  <c r="B1166" i="23"/>
  <c r="B1165" i="23"/>
  <c r="B1164" i="23"/>
  <c r="B1163" i="23"/>
  <c r="B1162" i="23"/>
  <c r="B1161" i="23"/>
  <c r="B1160" i="23"/>
  <c r="B1159" i="23"/>
  <c r="B1158" i="23"/>
  <c r="B1157" i="23"/>
  <c r="B1156" i="23"/>
  <c r="B1155" i="23"/>
  <c r="B1154" i="23"/>
  <c r="B1153" i="23"/>
  <c r="B1152" i="23"/>
  <c r="B1151" i="23"/>
  <c r="B1150" i="23"/>
  <c r="B1149" i="23"/>
  <c r="B1148" i="23"/>
  <c r="B1147" i="23"/>
  <c r="B1146" i="23"/>
  <c r="B1145" i="23"/>
  <c r="B1144" i="23"/>
  <c r="B1143" i="23"/>
  <c r="B1142" i="23"/>
  <c r="B1141" i="23"/>
  <c r="B1140" i="23"/>
  <c r="B1139" i="23"/>
  <c r="B1138" i="23"/>
  <c r="B1137" i="23"/>
  <c r="B1136" i="23"/>
  <c r="B1135" i="23"/>
  <c r="B1134" i="23"/>
  <c r="B1133" i="23"/>
  <c r="B1132" i="23"/>
  <c r="B1131" i="23"/>
  <c r="B1130" i="23"/>
  <c r="B1129" i="23"/>
  <c r="B1128" i="23"/>
  <c r="B1127" i="23"/>
  <c r="B1126" i="23"/>
  <c r="B1125" i="23"/>
  <c r="B1124" i="23"/>
  <c r="B1123" i="23"/>
  <c r="B1122" i="23"/>
  <c r="B1121" i="23"/>
  <c r="B1120" i="23"/>
  <c r="B1119" i="23"/>
  <c r="B1118" i="23"/>
  <c r="B1117" i="23"/>
  <c r="B1116" i="23"/>
  <c r="B1115" i="23"/>
  <c r="B1114" i="23"/>
  <c r="B1113" i="23"/>
  <c r="B1112" i="23"/>
  <c r="B1111" i="23"/>
  <c r="B1110" i="23"/>
  <c r="B1109" i="23"/>
  <c r="B1108" i="23"/>
  <c r="B1107" i="23"/>
  <c r="B1106" i="23"/>
  <c r="B1105" i="23"/>
  <c r="B1104" i="23"/>
  <c r="B1103" i="23"/>
  <c r="B1102" i="23"/>
  <c r="B1101" i="23"/>
  <c r="B1100" i="23"/>
  <c r="B1099" i="23"/>
  <c r="B1098" i="23"/>
  <c r="B1097" i="23"/>
  <c r="B1096" i="23"/>
  <c r="B1095" i="23"/>
  <c r="B1094" i="23"/>
  <c r="B1093" i="23"/>
  <c r="B1092" i="23"/>
  <c r="B1091" i="23"/>
  <c r="B1090" i="23"/>
  <c r="B1089" i="23"/>
  <c r="B1088" i="23"/>
  <c r="B1087" i="23"/>
  <c r="B1086" i="23"/>
  <c r="B1085" i="23"/>
  <c r="B1084" i="23"/>
  <c r="B1083" i="23"/>
  <c r="B1082" i="23"/>
  <c r="B1081" i="23"/>
  <c r="B1080" i="23"/>
  <c r="B1079" i="23"/>
  <c r="B1078" i="23"/>
  <c r="B1077" i="23"/>
  <c r="B1076" i="23"/>
  <c r="B1075" i="23"/>
  <c r="B1074" i="23"/>
  <c r="B1073" i="23"/>
  <c r="B1072" i="23"/>
  <c r="B1071" i="23"/>
  <c r="B1070" i="23"/>
  <c r="B1069" i="23"/>
  <c r="B1068" i="23"/>
  <c r="B1067" i="23"/>
  <c r="B1066" i="23"/>
  <c r="B1065" i="23"/>
  <c r="B1064" i="23"/>
  <c r="B1063" i="23"/>
  <c r="B1062" i="23"/>
  <c r="B1061" i="23"/>
  <c r="B1060" i="23"/>
  <c r="B1059" i="23"/>
  <c r="B1058" i="23"/>
  <c r="B1057" i="23"/>
  <c r="B1056" i="23"/>
  <c r="B1055" i="23"/>
  <c r="B1054" i="23"/>
  <c r="B1053" i="23"/>
  <c r="B1052" i="23"/>
  <c r="B1051" i="23"/>
  <c r="B1050" i="23"/>
  <c r="B1049" i="23"/>
  <c r="B1048" i="23"/>
  <c r="B1047" i="23"/>
  <c r="B1046" i="23"/>
  <c r="B1045" i="23"/>
  <c r="B1044" i="23"/>
  <c r="B1043" i="23"/>
  <c r="B1042" i="23"/>
  <c r="B1041" i="23"/>
  <c r="B1040" i="23"/>
  <c r="B1039" i="23"/>
  <c r="B1038" i="23"/>
  <c r="B1037" i="23"/>
  <c r="B1036" i="23"/>
  <c r="B1035" i="23"/>
  <c r="B1034" i="23"/>
  <c r="B1033" i="23"/>
  <c r="B1032" i="23"/>
  <c r="B1031" i="23"/>
  <c r="B1030" i="23"/>
  <c r="B1029" i="23"/>
  <c r="B1028" i="23"/>
  <c r="B1027" i="23"/>
  <c r="B1026" i="23"/>
  <c r="B1025" i="23"/>
  <c r="B1024" i="23"/>
  <c r="B1023" i="23"/>
  <c r="B1022" i="23"/>
  <c r="B1021" i="23"/>
  <c r="B1020" i="23"/>
  <c r="B1019" i="23"/>
  <c r="B1018" i="23"/>
  <c r="B1017" i="23"/>
  <c r="B1016" i="23"/>
  <c r="B1015" i="23"/>
  <c r="B1014" i="23"/>
  <c r="B1013" i="23"/>
  <c r="B1012" i="23"/>
  <c r="B1011" i="23"/>
  <c r="B1010" i="23"/>
  <c r="B1009" i="23"/>
  <c r="B1008" i="23"/>
  <c r="B1007" i="23"/>
  <c r="B1006" i="23"/>
  <c r="B1005" i="23"/>
  <c r="B1004" i="23"/>
  <c r="B1003" i="23"/>
  <c r="B1002" i="23"/>
  <c r="B1001" i="23"/>
  <c r="B1000" i="23"/>
  <c r="B999" i="23"/>
  <c r="B998" i="23"/>
  <c r="B997" i="23"/>
  <c r="B996" i="23"/>
  <c r="B995" i="23"/>
  <c r="B994" i="23"/>
  <c r="B993" i="23"/>
  <c r="B992" i="23"/>
  <c r="B991" i="23"/>
  <c r="B990" i="23"/>
  <c r="B989" i="23"/>
  <c r="B988" i="23"/>
  <c r="B987" i="23"/>
  <c r="B986" i="23"/>
  <c r="B985" i="23"/>
  <c r="B984" i="23"/>
  <c r="B983" i="23"/>
  <c r="B982" i="23"/>
  <c r="B981" i="23"/>
  <c r="B980" i="23"/>
  <c r="B979" i="23"/>
  <c r="B978" i="23"/>
  <c r="B977" i="23"/>
  <c r="B976" i="23"/>
  <c r="B975" i="23"/>
  <c r="B974" i="23"/>
  <c r="B973" i="23"/>
  <c r="B972" i="23"/>
  <c r="B971" i="23"/>
  <c r="B970" i="23"/>
  <c r="B969" i="23"/>
  <c r="B968" i="23"/>
  <c r="B967" i="23"/>
  <c r="B966" i="23"/>
  <c r="B965" i="23"/>
  <c r="B964" i="23"/>
  <c r="B963" i="23"/>
  <c r="B962" i="23"/>
  <c r="B961" i="23"/>
  <c r="B960" i="23"/>
  <c r="B959" i="23"/>
  <c r="B958" i="23"/>
  <c r="B957" i="23"/>
  <c r="B956" i="23"/>
  <c r="B955" i="23"/>
  <c r="B954" i="23"/>
  <c r="B953" i="23"/>
  <c r="B952" i="23"/>
  <c r="B951" i="23"/>
  <c r="B950" i="23"/>
  <c r="B949" i="23"/>
  <c r="B948" i="23"/>
  <c r="B947" i="23"/>
  <c r="B946" i="23"/>
  <c r="B945" i="23"/>
  <c r="B944" i="23"/>
  <c r="B943" i="23"/>
  <c r="B942" i="23"/>
  <c r="B941" i="23"/>
  <c r="B940" i="23"/>
  <c r="B939" i="23"/>
  <c r="B938" i="23"/>
  <c r="B937" i="23"/>
  <c r="B936" i="23"/>
  <c r="B935" i="23"/>
  <c r="B934" i="23"/>
  <c r="B933" i="23"/>
  <c r="B932" i="23"/>
  <c r="B931" i="23"/>
  <c r="B930" i="23"/>
  <c r="B929" i="23"/>
  <c r="B928" i="23"/>
  <c r="B927" i="23"/>
  <c r="B926" i="23"/>
  <c r="B925" i="23"/>
  <c r="B924" i="23"/>
  <c r="B923" i="23"/>
  <c r="B922" i="23"/>
  <c r="B921" i="23"/>
  <c r="B920" i="23"/>
  <c r="B919" i="23"/>
  <c r="B918" i="23"/>
  <c r="B917" i="23"/>
  <c r="B916" i="23"/>
  <c r="B915" i="23"/>
  <c r="B914" i="23"/>
  <c r="B913" i="23"/>
  <c r="B912" i="23"/>
  <c r="B911" i="23"/>
  <c r="B910" i="23"/>
  <c r="B909" i="23"/>
  <c r="B908" i="23"/>
  <c r="B907" i="23"/>
  <c r="B906" i="23"/>
  <c r="B905" i="23"/>
  <c r="B904" i="23"/>
  <c r="B903" i="23"/>
  <c r="B902" i="23"/>
  <c r="B901" i="23"/>
  <c r="B900" i="23"/>
  <c r="B899" i="23"/>
  <c r="B898" i="23"/>
  <c r="B897" i="23"/>
  <c r="B896" i="23"/>
  <c r="B895" i="23"/>
  <c r="B894" i="23"/>
  <c r="B893" i="23"/>
  <c r="B892" i="23"/>
  <c r="B891" i="23"/>
  <c r="B890" i="23"/>
  <c r="B889" i="23"/>
  <c r="B888" i="23"/>
  <c r="B887" i="23"/>
  <c r="B886" i="23"/>
  <c r="B885" i="23"/>
  <c r="B884" i="23"/>
  <c r="B883" i="23"/>
  <c r="B882" i="23"/>
  <c r="B881" i="23"/>
  <c r="B880" i="23"/>
  <c r="B879" i="23"/>
  <c r="B878" i="23"/>
  <c r="B877" i="23"/>
  <c r="B876" i="23"/>
  <c r="B875" i="23"/>
  <c r="B874" i="23"/>
  <c r="B873" i="23"/>
  <c r="B872" i="23"/>
  <c r="B871" i="23"/>
  <c r="B870" i="23"/>
  <c r="B869" i="23"/>
  <c r="B868" i="23"/>
  <c r="B867" i="23"/>
  <c r="B866" i="23"/>
  <c r="B865" i="23"/>
  <c r="B864" i="23"/>
  <c r="B863" i="23"/>
  <c r="B862" i="23"/>
  <c r="B861" i="23"/>
  <c r="B860" i="23"/>
  <c r="B859" i="23"/>
  <c r="B858" i="23"/>
  <c r="B857" i="23"/>
  <c r="B856" i="23"/>
  <c r="B855" i="23"/>
  <c r="B854" i="23"/>
  <c r="B853" i="23"/>
  <c r="B852" i="23"/>
  <c r="B851" i="23"/>
  <c r="B850" i="23"/>
  <c r="B849" i="23"/>
  <c r="B848" i="23"/>
  <c r="B847" i="23"/>
  <c r="B846" i="23"/>
  <c r="B845" i="23"/>
  <c r="B844" i="23"/>
  <c r="B843" i="23"/>
  <c r="B842" i="23"/>
  <c r="B841" i="23"/>
  <c r="B840" i="23"/>
  <c r="B839" i="23"/>
  <c r="B838" i="23"/>
  <c r="B837" i="23"/>
  <c r="B836" i="23"/>
  <c r="B835" i="23"/>
  <c r="B834" i="23"/>
  <c r="B833" i="23"/>
  <c r="B832" i="23"/>
  <c r="B831" i="23"/>
  <c r="B830" i="23"/>
  <c r="B829" i="23"/>
  <c r="B828" i="23"/>
  <c r="B827" i="23"/>
  <c r="B826" i="23"/>
  <c r="B825" i="23"/>
  <c r="B824" i="23"/>
  <c r="B823" i="23"/>
  <c r="B822" i="23"/>
  <c r="B821" i="23"/>
  <c r="B820" i="23"/>
  <c r="B819" i="23"/>
  <c r="B818" i="23"/>
  <c r="B817" i="23"/>
  <c r="B816" i="23"/>
  <c r="B815" i="23"/>
  <c r="B814" i="23"/>
  <c r="B813" i="23"/>
  <c r="B812" i="23"/>
  <c r="B811" i="23"/>
  <c r="B810" i="23"/>
  <c r="B809" i="23"/>
  <c r="B808" i="23"/>
  <c r="B807" i="23"/>
  <c r="B806" i="23"/>
  <c r="B805" i="23"/>
  <c r="B804" i="23"/>
  <c r="B803" i="23"/>
  <c r="B802" i="23"/>
  <c r="B801" i="23"/>
  <c r="B800" i="23"/>
  <c r="B799" i="23"/>
  <c r="B798" i="23"/>
  <c r="B797" i="23"/>
  <c r="B796" i="23"/>
  <c r="B795" i="23"/>
  <c r="B794" i="23"/>
  <c r="B793" i="23"/>
  <c r="B792" i="23"/>
  <c r="B791" i="23"/>
  <c r="B790" i="23"/>
  <c r="B789" i="23"/>
  <c r="B788" i="23"/>
  <c r="B787" i="23"/>
  <c r="B786" i="23"/>
  <c r="B785" i="23"/>
  <c r="B784" i="23"/>
  <c r="B783" i="23"/>
  <c r="B782" i="23"/>
  <c r="B781" i="23"/>
  <c r="B780" i="23"/>
  <c r="B779" i="23"/>
  <c r="B778" i="23"/>
  <c r="B777" i="23"/>
  <c r="B776" i="23"/>
  <c r="B775" i="23"/>
  <c r="B774" i="23"/>
  <c r="B773" i="23"/>
  <c r="B772" i="23"/>
  <c r="B771" i="23"/>
  <c r="B770" i="23"/>
  <c r="B769" i="23"/>
  <c r="B768" i="23"/>
  <c r="B767" i="23"/>
  <c r="B766" i="23"/>
  <c r="B765" i="23"/>
  <c r="B764" i="23"/>
  <c r="B763" i="23"/>
  <c r="B762" i="23"/>
  <c r="B761" i="23"/>
  <c r="B760" i="23"/>
  <c r="B759" i="23"/>
  <c r="B758" i="23"/>
  <c r="B757" i="23"/>
  <c r="B756" i="23"/>
  <c r="B755" i="23"/>
  <c r="B754" i="23"/>
  <c r="B753" i="23"/>
  <c r="B752" i="23"/>
  <c r="B751" i="23"/>
  <c r="B750" i="23"/>
  <c r="B749" i="23"/>
  <c r="B748" i="23"/>
  <c r="B747" i="23"/>
  <c r="B746" i="23"/>
  <c r="B745" i="23"/>
  <c r="B744" i="23"/>
  <c r="B743" i="23"/>
  <c r="B742" i="23"/>
  <c r="B741" i="23"/>
  <c r="B740" i="23"/>
  <c r="B739" i="23"/>
  <c r="B738" i="23"/>
  <c r="B737" i="23"/>
  <c r="B736" i="23"/>
  <c r="B735" i="23"/>
  <c r="B734" i="23"/>
  <c r="B733" i="23"/>
  <c r="B732" i="23"/>
  <c r="B731" i="23"/>
  <c r="B730" i="23"/>
  <c r="B729" i="23"/>
  <c r="B728" i="23"/>
  <c r="B727" i="23"/>
  <c r="B726" i="23"/>
  <c r="B725" i="23"/>
  <c r="B724" i="23"/>
  <c r="B723" i="23"/>
  <c r="B722" i="23"/>
  <c r="B721" i="23"/>
  <c r="B720" i="23"/>
  <c r="B719" i="23"/>
  <c r="B718" i="23"/>
  <c r="B717" i="23"/>
  <c r="B716" i="23"/>
  <c r="B715" i="23"/>
  <c r="B714" i="23"/>
  <c r="B713" i="23"/>
  <c r="B712" i="23"/>
  <c r="B711" i="23"/>
  <c r="B710" i="23"/>
  <c r="B709" i="23"/>
  <c r="B708" i="23"/>
  <c r="B707" i="23"/>
  <c r="B706" i="23"/>
  <c r="B705" i="23"/>
  <c r="B704" i="23"/>
  <c r="B703" i="23"/>
  <c r="B702" i="23"/>
  <c r="B701" i="23"/>
  <c r="B700" i="23"/>
  <c r="B699" i="23"/>
  <c r="B698" i="23"/>
  <c r="B697" i="23"/>
  <c r="B696" i="23"/>
  <c r="B695" i="23"/>
  <c r="B694" i="23"/>
  <c r="B693" i="23"/>
  <c r="B692" i="23"/>
  <c r="B691" i="23"/>
  <c r="B690" i="23"/>
  <c r="B689" i="23"/>
  <c r="B688" i="23"/>
  <c r="B687" i="23"/>
  <c r="B686" i="23"/>
  <c r="B685" i="23"/>
  <c r="B684" i="23"/>
  <c r="B683" i="23"/>
  <c r="B682" i="23"/>
  <c r="B681" i="23"/>
  <c r="B680" i="23"/>
  <c r="B679" i="23"/>
  <c r="B678" i="23"/>
  <c r="B677" i="23"/>
  <c r="B676" i="23"/>
  <c r="B675" i="23"/>
  <c r="B674" i="23"/>
  <c r="B673" i="23"/>
  <c r="B672" i="23"/>
  <c r="B671" i="23"/>
  <c r="B670" i="23"/>
  <c r="B669" i="23"/>
  <c r="B668" i="23"/>
  <c r="B667" i="23"/>
  <c r="B666" i="23"/>
  <c r="B665" i="23"/>
  <c r="B664" i="23"/>
  <c r="B663" i="23"/>
  <c r="B662" i="23"/>
  <c r="B661" i="23"/>
  <c r="B660" i="23"/>
  <c r="B659" i="23"/>
  <c r="B658" i="23"/>
  <c r="B657" i="23"/>
  <c r="B656" i="23"/>
  <c r="B655" i="23"/>
  <c r="B654" i="23"/>
  <c r="B653" i="23"/>
  <c r="B652" i="23"/>
  <c r="B651" i="23"/>
  <c r="B650" i="23"/>
  <c r="B649" i="23"/>
  <c r="B648" i="23"/>
  <c r="B647" i="23"/>
  <c r="B646" i="23"/>
  <c r="B645" i="23"/>
  <c r="B644" i="23"/>
  <c r="B643" i="23"/>
  <c r="B642" i="23"/>
  <c r="B641" i="23"/>
  <c r="B640" i="23"/>
  <c r="B639" i="23"/>
  <c r="B638" i="23"/>
  <c r="B637" i="23"/>
  <c r="B636" i="23"/>
  <c r="B635" i="23"/>
  <c r="B634" i="23"/>
  <c r="B633" i="23"/>
  <c r="B632" i="23"/>
  <c r="B631" i="23"/>
  <c r="B630" i="23"/>
  <c r="B629" i="23"/>
  <c r="B628" i="23"/>
  <c r="B627" i="23"/>
  <c r="B626" i="23"/>
  <c r="B625" i="23"/>
  <c r="B624" i="23"/>
  <c r="B623" i="23"/>
  <c r="B622" i="23"/>
  <c r="B621" i="23"/>
  <c r="B620" i="23"/>
  <c r="B619" i="23"/>
  <c r="B618" i="23"/>
  <c r="B617" i="23"/>
  <c r="B616" i="23"/>
  <c r="B615" i="23"/>
  <c r="B614" i="23"/>
  <c r="B613" i="23"/>
  <c r="B612" i="23"/>
  <c r="B611" i="23"/>
  <c r="B610" i="23"/>
  <c r="B609" i="23"/>
  <c r="B608" i="23"/>
  <c r="B607" i="23"/>
  <c r="B606" i="23"/>
  <c r="B605" i="23"/>
  <c r="B604" i="23"/>
  <c r="B603" i="23"/>
  <c r="B602" i="23"/>
  <c r="B601" i="23"/>
  <c r="B600" i="23"/>
  <c r="B599" i="23"/>
  <c r="B598" i="23"/>
  <c r="B597" i="23"/>
  <c r="B596" i="23"/>
  <c r="B595" i="23"/>
  <c r="B594" i="23"/>
  <c r="B593" i="23"/>
  <c r="B592" i="23"/>
  <c r="B591" i="23"/>
  <c r="B590" i="23"/>
  <c r="B589" i="23"/>
  <c r="B588" i="23"/>
  <c r="B587" i="23"/>
  <c r="B586" i="23"/>
  <c r="B585" i="23"/>
  <c r="B584" i="23"/>
  <c r="B583" i="23"/>
  <c r="B582" i="23"/>
  <c r="B581" i="23"/>
  <c r="B580" i="23"/>
  <c r="B579" i="23"/>
  <c r="B578" i="23"/>
  <c r="B577" i="23"/>
  <c r="B576" i="23"/>
  <c r="B575" i="23"/>
  <c r="B574" i="23"/>
  <c r="B573" i="23"/>
  <c r="B572" i="23"/>
  <c r="B571" i="23"/>
  <c r="B570" i="23"/>
  <c r="B569" i="23"/>
  <c r="B568" i="23"/>
  <c r="B567" i="23"/>
  <c r="B566" i="23"/>
  <c r="B565" i="23"/>
  <c r="B564" i="23"/>
  <c r="B563" i="23"/>
  <c r="B562" i="23"/>
  <c r="B561" i="23"/>
  <c r="B560" i="23"/>
  <c r="B559" i="23"/>
  <c r="B558" i="23"/>
  <c r="B557" i="23"/>
  <c r="B556" i="23"/>
  <c r="B555" i="23"/>
  <c r="B554" i="23"/>
  <c r="B553" i="23"/>
  <c r="B552" i="23"/>
  <c r="B551" i="23"/>
  <c r="B550" i="23"/>
  <c r="B549" i="23"/>
  <c r="B548" i="23"/>
  <c r="B547" i="23"/>
  <c r="B546" i="23"/>
  <c r="B545" i="23"/>
  <c r="B544" i="23"/>
  <c r="B543" i="23"/>
  <c r="B542" i="23"/>
  <c r="B541" i="23"/>
  <c r="B540" i="23"/>
  <c r="B539" i="23"/>
  <c r="B538" i="23"/>
  <c r="B537" i="23"/>
  <c r="B536" i="23"/>
  <c r="B535" i="23"/>
  <c r="B534" i="23"/>
  <c r="B533" i="23"/>
  <c r="B532" i="23"/>
  <c r="B531" i="23"/>
  <c r="B530" i="23"/>
  <c r="B529" i="23"/>
  <c r="B528" i="23"/>
  <c r="B527" i="23"/>
  <c r="B526" i="23"/>
  <c r="B525" i="23"/>
  <c r="B524" i="23"/>
  <c r="B523" i="23"/>
  <c r="B522" i="23"/>
  <c r="B521" i="23"/>
  <c r="B520" i="23"/>
  <c r="B519" i="23"/>
  <c r="B518" i="23"/>
  <c r="B517" i="23"/>
  <c r="B516" i="23"/>
  <c r="B515" i="23"/>
  <c r="B514" i="23"/>
  <c r="B513" i="23"/>
  <c r="B512" i="23"/>
  <c r="B511" i="23"/>
  <c r="B510" i="23"/>
  <c r="B509" i="23"/>
  <c r="B508" i="23"/>
  <c r="B507" i="23"/>
  <c r="B506" i="23"/>
  <c r="B505" i="23"/>
  <c r="B504" i="23"/>
  <c r="B503" i="23"/>
  <c r="B502" i="23"/>
  <c r="B501" i="23"/>
  <c r="B500" i="23"/>
  <c r="B499" i="23"/>
  <c r="B498" i="23"/>
  <c r="B497" i="23"/>
  <c r="B496" i="23"/>
  <c r="B495" i="23"/>
  <c r="B494" i="23"/>
  <c r="B493" i="23"/>
  <c r="B492" i="23"/>
  <c r="B491" i="23"/>
  <c r="B490" i="23"/>
  <c r="B489" i="23"/>
  <c r="B488" i="23"/>
  <c r="B487" i="23"/>
  <c r="B486" i="23"/>
  <c r="B485" i="23"/>
  <c r="B484" i="23"/>
  <c r="B483" i="23"/>
  <c r="B482" i="23"/>
  <c r="B481" i="23"/>
  <c r="B480" i="23"/>
  <c r="B479" i="23"/>
  <c r="B478" i="23"/>
  <c r="B477" i="23"/>
  <c r="B476" i="23"/>
  <c r="B475" i="23"/>
  <c r="B474" i="23"/>
  <c r="B473" i="23"/>
  <c r="B472" i="23"/>
  <c r="B471" i="23"/>
  <c r="B470" i="23"/>
  <c r="B469" i="23"/>
  <c r="B468" i="23"/>
  <c r="B467" i="23"/>
  <c r="B466" i="23"/>
  <c r="B465" i="23"/>
  <c r="B464" i="23"/>
  <c r="B463" i="23"/>
  <c r="B462" i="23"/>
  <c r="B461" i="23"/>
  <c r="B460" i="23"/>
  <c r="B459" i="23"/>
  <c r="B458" i="23"/>
  <c r="B457" i="23"/>
  <c r="B456" i="23"/>
  <c r="B455" i="23"/>
  <c r="B454" i="23"/>
  <c r="B453" i="23"/>
  <c r="B452" i="23"/>
  <c r="B451" i="23"/>
  <c r="B450" i="23"/>
  <c r="B449" i="23"/>
  <c r="B448" i="23"/>
  <c r="B447" i="23"/>
  <c r="B446" i="23"/>
  <c r="B445" i="23"/>
  <c r="B444" i="23"/>
  <c r="B443" i="23"/>
  <c r="B442" i="23"/>
  <c r="B441" i="23"/>
  <c r="B440" i="23"/>
  <c r="B439" i="23"/>
  <c r="B438" i="23"/>
  <c r="B437" i="23"/>
  <c r="B436" i="23"/>
  <c r="B435" i="23"/>
  <c r="B434" i="23"/>
  <c r="B433" i="23"/>
  <c r="B432" i="23"/>
  <c r="B431" i="23"/>
  <c r="B430" i="23"/>
  <c r="B429" i="23"/>
  <c r="B428" i="23"/>
  <c r="B427" i="23"/>
  <c r="B426" i="23"/>
  <c r="B425" i="23"/>
  <c r="B424" i="23"/>
  <c r="B423" i="23"/>
  <c r="B422" i="23"/>
  <c r="B421" i="23"/>
  <c r="B420" i="23"/>
  <c r="B419" i="23"/>
  <c r="B418" i="23"/>
  <c r="B417" i="23"/>
  <c r="B416" i="23"/>
  <c r="B415" i="23"/>
  <c r="B414" i="23"/>
  <c r="B413" i="23"/>
  <c r="B412" i="23"/>
  <c r="B411" i="23"/>
  <c r="B410" i="23"/>
  <c r="B409" i="23"/>
  <c r="B408" i="23"/>
  <c r="B407" i="23"/>
  <c r="B406" i="23"/>
  <c r="B405" i="23"/>
  <c r="B404" i="23"/>
  <c r="B403" i="23"/>
  <c r="B402" i="23"/>
  <c r="B401" i="23"/>
  <c r="B400" i="23"/>
  <c r="B399" i="23"/>
  <c r="B398" i="23"/>
  <c r="B397" i="23"/>
  <c r="B396" i="23"/>
  <c r="B395" i="23"/>
  <c r="B394" i="23"/>
  <c r="B393" i="23"/>
  <c r="B392" i="23"/>
  <c r="B391" i="23"/>
  <c r="B390" i="23"/>
  <c r="B389" i="23"/>
  <c r="B388" i="23"/>
  <c r="B387" i="23"/>
  <c r="B386" i="23"/>
  <c r="B385" i="23"/>
  <c r="B384" i="23"/>
  <c r="B383" i="23"/>
  <c r="B382" i="23"/>
  <c r="B381" i="23"/>
  <c r="B380" i="23"/>
  <c r="B379" i="23"/>
  <c r="B378" i="23"/>
  <c r="B377" i="23"/>
  <c r="B376" i="23"/>
  <c r="B375" i="23"/>
  <c r="B374" i="23"/>
  <c r="B373" i="23"/>
  <c r="B372" i="23"/>
  <c r="B371" i="23"/>
  <c r="B370" i="23"/>
  <c r="B369" i="23"/>
  <c r="B368" i="23"/>
  <c r="B367" i="23"/>
  <c r="B366" i="23"/>
  <c r="B365" i="23"/>
  <c r="B364" i="23"/>
  <c r="B363" i="23"/>
  <c r="B362" i="23"/>
  <c r="B361" i="23"/>
  <c r="B360" i="23"/>
  <c r="B359" i="23"/>
  <c r="B358" i="23"/>
  <c r="B357" i="23"/>
  <c r="B356" i="23"/>
  <c r="B355" i="23"/>
  <c r="B354" i="23"/>
  <c r="B353" i="23"/>
  <c r="B352" i="23"/>
  <c r="B351" i="23"/>
  <c r="B350" i="23"/>
  <c r="B349" i="23"/>
  <c r="B348" i="23"/>
  <c r="B347" i="23"/>
  <c r="B346" i="23"/>
  <c r="B345" i="23"/>
  <c r="B344" i="23"/>
  <c r="B343" i="23"/>
  <c r="B342" i="23"/>
  <c r="B341" i="23"/>
  <c r="B340" i="23"/>
  <c r="B339" i="23"/>
  <c r="B338" i="23"/>
  <c r="B337" i="23"/>
  <c r="B336" i="23"/>
  <c r="B335" i="23"/>
  <c r="B334" i="23"/>
  <c r="B333" i="23"/>
  <c r="B332" i="23"/>
  <c r="B331" i="23"/>
  <c r="B330" i="23"/>
  <c r="B329" i="23"/>
  <c r="B328" i="23"/>
  <c r="B327" i="23"/>
  <c r="B326" i="23"/>
  <c r="B325" i="23"/>
  <c r="B324" i="23"/>
  <c r="B323" i="23"/>
  <c r="B322" i="23"/>
  <c r="B321" i="23"/>
  <c r="B320" i="23"/>
  <c r="B319" i="23"/>
  <c r="B318" i="23"/>
  <c r="B317" i="23"/>
  <c r="B316" i="23"/>
  <c r="B315" i="23"/>
  <c r="B314" i="23"/>
  <c r="B313" i="23"/>
  <c r="B312" i="23"/>
  <c r="B311" i="23"/>
  <c r="B310" i="23"/>
  <c r="B309" i="23"/>
  <c r="B308" i="23"/>
  <c r="B307" i="23"/>
  <c r="B306" i="23"/>
  <c r="B305" i="23"/>
  <c r="B304" i="23"/>
  <c r="B303" i="23"/>
  <c r="B302" i="23"/>
  <c r="B301" i="23"/>
  <c r="B300" i="23"/>
  <c r="B299" i="23"/>
  <c r="B298" i="23"/>
  <c r="B297" i="23"/>
  <c r="B296" i="23"/>
  <c r="B295" i="23"/>
  <c r="B294" i="23"/>
  <c r="B293" i="23"/>
  <c r="B292" i="23"/>
  <c r="B291" i="23"/>
  <c r="B290" i="23"/>
  <c r="B289" i="23"/>
  <c r="B288" i="23"/>
  <c r="B287" i="23"/>
  <c r="B286" i="23"/>
  <c r="B285" i="23"/>
  <c r="B284" i="23"/>
  <c r="B283" i="23"/>
  <c r="B282" i="23"/>
  <c r="B281" i="23"/>
  <c r="B280" i="23"/>
  <c r="B279" i="23"/>
  <c r="B278" i="23"/>
  <c r="B277" i="23"/>
  <c r="B276" i="23"/>
  <c r="B275" i="23"/>
  <c r="B274" i="23"/>
  <c r="B273" i="23"/>
  <c r="B272" i="23"/>
  <c r="B271" i="23"/>
  <c r="B270" i="23"/>
  <c r="B269" i="23"/>
  <c r="B268" i="23"/>
  <c r="B267" i="23"/>
  <c r="B266" i="23"/>
  <c r="B265" i="23"/>
  <c r="B264" i="23"/>
  <c r="B263" i="23"/>
  <c r="B262" i="23"/>
  <c r="B261" i="23"/>
  <c r="B260" i="23"/>
  <c r="B259" i="23"/>
  <c r="B258" i="23"/>
  <c r="B257" i="23"/>
  <c r="B256" i="23"/>
  <c r="B255" i="23"/>
  <c r="B254" i="23"/>
  <c r="B253" i="23"/>
  <c r="B252" i="23"/>
  <c r="B251" i="23"/>
  <c r="B250" i="23"/>
  <c r="B249" i="23"/>
  <c r="B248" i="23"/>
  <c r="B247" i="23"/>
  <c r="B246" i="23"/>
  <c r="B245" i="23"/>
  <c r="B244" i="23"/>
  <c r="B243" i="23"/>
  <c r="B242" i="23"/>
  <c r="B241" i="23"/>
  <c r="B240" i="23"/>
  <c r="B239" i="23"/>
  <c r="B238" i="23"/>
  <c r="B237" i="23"/>
  <c r="B236" i="23"/>
  <c r="B235" i="23"/>
  <c r="B234" i="23"/>
  <c r="B233" i="23"/>
  <c r="B232" i="23"/>
  <c r="B231" i="23"/>
  <c r="B230" i="23"/>
  <c r="B229" i="23"/>
  <c r="B228" i="23"/>
  <c r="B227" i="23"/>
  <c r="B226" i="23"/>
  <c r="B225" i="23"/>
  <c r="B224" i="23"/>
  <c r="B223" i="23"/>
  <c r="B222" i="23"/>
  <c r="B221" i="23"/>
  <c r="B220" i="23"/>
  <c r="B219" i="23"/>
  <c r="B218" i="23"/>
  <c r="B217" i="23"/>
  <c r="B216" i="23"/>
  <c r="B215" i="23"/>
  <c r="B214" i="23"/>
  <c r="B213" i="23"/>
  <c r="B212" i="23"/>
  <c r="B211" i="23"/>
  <c r="B210" i="23"/>
  <c r="B209" i="23"/>
  <c r="B208" i="23"/>
  <c r="B207" i="23"/>
  <c r="B206" i="23"/>
  <c r="B205" i="23"/>
  <c r="B204" i="23"/>
  <c r="B203" i="23"/>
  <c r="B202" i="23"/>
  <c r="B201" i="23"/>
  <c r="B200" i="23"/>
  <c r="B199" i="23"/>
  <c r="B198" i="23"/>
  <c r="B197" i="23"/>
  <c r="B196" i="23"/>
  <c r="B195" i="23"/>
  <c r="B194" i="23"/>
  <c r="B193" i="23"/>
  <c r="B192" i="23"/>
  <c r="B191" i="23"/>
  <c r="B190" i="23"/>
  <c r="B189" i="23"/>
  <c r="B188" i="23"/>
  <c r="B187" i="23"/>
  <c r="B186" i="23"/>
  <c r="B185" i="23"/>
  <c r="B184" i="23"/>
  <c r="B183" i="23"/>
  <c r="B182" i="23"/>
  <c r="B181" i="23"/>
  <c r="B180" i="23"/>
  <c r="B179" i="23"/>
  <c r="B178" i="23"/>
  <c r="B177" i="23"/>
  <c r="B176" i="23"/>
  <c r="B175" i="23"/>
  <c r="B174" i="23"/>
  <c r="B173" i="23"/>
  <c r="B172" i="23"/>
  <c r="B171" i="23"/>
  <c r="B170" i="23"/>
  <c r="B169" i="23"/>
  <c r="B168" i="23"/>
  <c r="B167" i="23"/>
  <c r="B166" i="23"/>
  <c r="B165" i="23"/>
  <c r="B164" i="23"/>
  <c r="B163" i="23"/>
  <c r="B162" i="23"/>
  <c r="B161" i="23"/>
  <c r="B160" i="23"/>
  <c r="B159" i="23"/>
  <c r="B158" i="23"/>
  <c r="B157" i="23"/>
  <c r="B156" i="23"/>
  <c r="B155" i="23"/>
  <c r="B154" i="23"/>
  <c r="B153" i="23"/>
  <c r="B152" i="23"/>
  <c r="B151" i="23"/>
  <c r="B150" i="23"/>
  <c r="B149" i="23"/>
  <c r="B148" i="23"/>
  <c r="B147" i="23"/>
  <c r="B146" i="23"/>
  <c r="B145" i="23"/>
  <c r="B144" i="23"/>
  <c r="B143" i="23"/>
  <c r="B142" i="23"/>
  <c r="B141" i="23"/>
  <c r="B140" i="23"/>
  <c r="B139" i="23"/>
  <c r="B138" i="23"/>
  <c r="B137" i="23"/>
  <c r="B136" i="23"/>
  <c r="B135" i="23"/>
  <c r="B134" i="23"/>
  <c r="B133" i="23"/>
  <c r="B132" i="23"/>
  <c r="B131" i="23"/>
  <c r="B130" i="23"/>
  <c r="B129" i="23"/>
  <c r="B128" i="23"/>
  <c r="B127" i="23"/>
  <c r="B126" i="23"/>
  <c r="B125" i="23"/>
  <c r="B124" i="23"/>
  <c r="B123" i="23"/>
  <c r="B122" i="23"/>
  <c r="B121" i="23"/>
  <c r="B120" i="23"/>
  <c r="B119" i="23"/>
  <c r="B118" i="23"/>
  <c r="B117" i="23"/>
  <c r="B116" i="23"/>
  <c r="B115" i="23"/>
  <c r="B114" i="23"/>
  <c r="B113" i="23"/>
  <c r="B112" i="23"/>
  <c r="B111" i="23"/>
  <c r="B110" i="23"/>
  <c r="B109" i="23"/>
  <c r="B108" i="23"/>
  <c r="B107" i="23"/>
  <c r="B106" i="23"/>
  <c r="B105" i="23"/>
  <c r="B104" i="23"/>
  <c r="B103" i="23"/>
  <c r="B102" i="23"/>
  <c r="B101" i="23"/>
  <c r="B100" i="23"/>
  <c r="B99" i="23"/>
  <c r="B98" i="23"/>
  <c r="B97" i="23"/>
  <c r="B96" i="23"/>
  <c r="B95" i="23"/>
  <c r="B94" i="23"/>
  <c r="B93" i="23"/>
  <c r="B92" i="23"/>
  <c r="B91" i="23"/>
  <c r="B90" i="23"/>
  <c r="B89" i="23"/>
  <c r="B88" i="23"/>
  <c r="B87" i="23"/>
  <c r="B86" i="23"/>
  <c r="B85" i="23"/>
  <c r="B84" i="23"/>
  <c r="B83" i="23"/>
  <c r="B82" i="23"/>
  <c r="B81" i="23"/>
  <c r="B80" i="23"/>
  <c r="B79" i="23"/>
  <c r="B78" i="23"/>
  <c r="B77" i="23"/>
  <c r="B76" i="23"/>
  <c r="B75" i="23"/>
  <c r="B74" i="23"/>
  <c r="B73" i="23"/>
  <c r="B72" i="23"/>
  <c r="B71" i="23"/>
  <c r="B70" i="23"/>
  <c r="B69" i="23"/>
  <c r="B68" i="23"/>
  <c r="B67" i="23"/>
  <c r="B66" i="23"/>
  <c r="B65" i="23"/>
  <c r="B64" i="23"/>
  <c r="B63" i="23"/>
  <c r="B62" i="23"/>
  <c r="B61" i="23"/>
  <c r="B60" i="23"/>
  <c r="B59" i="23"/>
  <c r="B58" i="23"/>
  <c r="B57" i="23"/>
  <c r="B56" i="23"/>
  <c r="B55" i="23"/>
  <c r="B54" i="23"/>
  <c r="B53" i="23"/>
  <c r="B52" i="23"/>
  <c r="B51" i="23"/>
  <c r="B50" i="23"/>
  <c r="B49" i="23"/>
  <c r="B48" i="23"/>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B7" i="23"/>
  <c r="B6" i="23"/>
  <c r="A7" i="8"/>
  <c r="A8" i="8"/>
  <c r="A9" i="8"/>
  <c r="B7" i="8"/>
  <c r="B8" i="8"/>
  <c r="B9" i="8"/>
  <c r="J1148" i="23"/>
  <c r="J1147" i="23"/>
  <c r="J1146" i="23"/>
  <c r="J1145" i="23"/>
  <c r="J1144" i="23"/>
  <c r="J1143" i="23"/>
  <c r="J1142" i="23"/>
  <c r="J1141" i="23"/>
  <c r="J1140" i="23"/>
  <c r="J1126" i="23"/>
  <c r="J1127" i="23"/>
  <c r="J1128" i="23"/>
  <c r="J1129" i="23"/>
  <c r="J1130" i="23"/>
  <c r="J1131" i="23"/>
  <c r="J1132" i="23"/>
  <c r="J1133" i="23"/>
  <c r="J1134" i="23"/>
  <c r="J1135" i="23"/>
  <c r="J1136" i="23"/>
  <c r="J1137" i="23"/>
  <c r="J1125" i="23"/>
  <c r="J67" i="23" l="1"/>
  <c r="J1861" i="23"/>
  <c r="J1862" i="23"/>
  <c r="J1863" i="23"/>
  <c r="J1870" i="23"/>
  <c r="J1871" i="23"/>
  <c r="J1872" i="23"/>
  <c r="J1873" i="23"/>
  <c r="J1874" i="23"/>
  <c r="J1875" i="23"/>
  <c r="J1876" i="23"/>
  <c r="J1877" i="23"/>
  <c r="J1879" i="23"/>
  <c r="J1859" i="23" s="1"/>
  <c r="J1881" i="23"/>
  <c r="J1860" i="23"/>
  <c r="C23" i="8" l="1"/>
  <c r="J790" i="23" l="1"/>
  <c r="J771" i="23"/>
  <c r="J765" i="23"/>
  <c r="J710" i="23"/>
  <c r="J687" i="23"/>
  <c r="J680" i="23"/>
  <c r="J674" i="23"/>
  <c r="J664" i="23"/>
  <c r="J630" i="23"/>
  <c r="J1489" i="23"/>
  <c r="J1490" i="23"/>
  <c r="J1491" i="23"/>
  <c r="J1492" i="23"/>
  <c r="J1494" i="23"/>
  <c r="J1495" i="23"/>
  <c r="J1496" i="23"/>
  <c r="J1497" i="23"/>
  <c r="J1498" i="23"/>
  <c r="J1499" i="23"/>
  <c r="J1500" i="23"/>
  <c r="J1501" i="23"/>
  <c r="J1502" i="23"/>
  <c r="J1503" i="23"/>
  <c r="J1504" i="23"/>
  <c r="J1505" i="23"/>
  <c r="J1506" i="23"/>
  <c r="J1507" i="23"/>
  <c r="J1508" i="23"/>
  <c r="J1509" i="23"/>
  <c r="J1511" i="23"/>
  <c r="J1512" i="23"/>
  <c r="J1513" i="23"/>
  <c r="J1514" i="23"/>
  <c r="J1515" i="23"/>
  <c r="J1516" i="23"/>
  <c r="J1517" i="23"/>
  <c r="J1518" i="23"/>
  <c r="J1519" i="23"/>
  <c r="J1520" i="23"/>
  <c r="J1521" i="23"/>
  <c r="J1522" i="23"/>
  <c r="J1523" i="23"/>
  <c r="J1524" i="23"/>
  <c r="J1526" i="23"/>
  <c r="J1527" i="23"/>
  <c r="J1528" i="23"/>
  <c r="J1529" i="23"/>
  <c r="J1530" i="23"/>
  <c r="J1531" i="23"/>
  <c r="J1532" i="23"/>
  <c r="J1533" i="23"/>
  <c r="J1534" i="23"/>
  <c r="J1535" i="23"/>
  <c r="J1536" i="23"/>
  <c r="J1537" i="23"/>
  <c r="J1538" i="23"/>
  <c r="J1539" i="23"/>
  <c r="J1540" i="23"/>
  <c r="J1541" i="23"/>
  <c r="J1542" i="23"/>
  <c r="J1543" i="23"/>
  <c r="J1544" i="23"/>
  <c r="J1545" i="23"/>
  <c r="J1546" i="23"/>
  <c r="J1547" i="23"/>
  <c r="J1548" i="23"/>
  <c r="J1549" i="23"/>
  <c r="J1550" i="23"/>
  <c r="J1551" i="23"/>
  <c r="J1552" i="23"/>
  <c r="J1553" i="23"/>
  <c r="J1554" i="23"/>
  <c r="J1555" i="23"/>
  <c r="J1556" i="23"/>
  <c r="J1557" i="23"/>
  <c r="J1558" i="23"/>
  <c r="J1559" i="23"/>
  <c r="J1560" i="23"/>
  <c r="J1562" i="23"/>
  <c r="J1563" i="23"/>
  <c r="J1564" i="23"/>
  <c r="J1565" i="23"/>
  <c r="J1566" i="23"/>
  <c r="J1567" i="23"/>
  <c r="J1568" i="23"/>
  <c r="J1569" i="23"/>
  <c r="J1570" i="23"/>
  <c r="J1571" i="23"/>
  <c r="J1572" i="23"/>
  <c r="J1573" i="23"/>
  <c r="J1574" i="23"/>
  <c r="J1575" i="23"/>
  <c r="J1576" i="23"/>
  <c r="J1578" i="23"/>
  <c r="J1579" i="23"/>
  <c r="J1581" i="23"/>
  <c r="J1582" i="23"/>
  <c r="J1583" i="23"/>
  <c r="J1584" i="23"/>
  <c r="J1585" i="23"/>
  <c r="J1586" i="23"/>
  <c r="J1587" i="23"/>
  <c r="J1588" i="23"/>
  <c r="J1589" i="23"/>
  <c r="J1591" i="23"/>
  <c r="J1592" i="23"/>
  <c r="J1593" i="23"/>
  <c r="J1595" i="23"/>
  <c r="J1596" i="23"/>
  <c r="J1598" i="23"/>
  <c r="J1599" i="23"/>
  <c r="J1600" i="23"/>
  <c r="J1601" i="23"/>
  <c r="J1604" i="23"/>
  <c r="J1605" i="23"/>
  <c r="J1606" i="23"/>
  <c r="J1607" i="23"/>
  <c r="J1608" i="23"/>
  <c r="J1609" i="23"/>
  <c r="J1610" i="23"/>
  <c r="J1611" i="23"/>
  <c r="J1612" i="23"/>
  <c r="J1613" i="23"/>
  <c r="J1614" i="23"/>
  <c r="J1615" i="23"/>
  <c r="J1616" i="23"/>
  <c r="J1617" i="23"/>
  <c r="J1618" i="23"/>
  <c r="J1619" i="23"/>
  <c r="J1620" i="23"/>
  <c r="J1621" i="23"/>
  <c r="J1622" i="23"/>
  <c r="J1623" i="23"/>
  <c r="J1624" i="23"/>
  <c r="J1628" i="23"/>
  <c r="J1629" i="23"/>
  <c r="J1630" i="23"/>
  <c r="J1631" i="23"/>
  <c r="J1632" i="23"/>
  <c r="J1633" i="23"/>
  <c r="J1634" i="23"/>
  <c r="J1635" i="23"/>
  <c r="J1636" i="23"/>
  <c r="J1637" i="23"/>
  <c r="J1638" i="23"/>
  <c r="J1639" i="23"/>
  <c r="J1640" i="23"/>
  <c r="J1643" i="23"/>
  <c r="J1644" i="23"/>
  <c r="J1645" i="23"/>
  <c r="J1646" i="23"/>
  <c r="J1647" i="23"/>
  <c r="J1648" i="23"/>
  <c r="J1649" i="23"/>
  <c r="J1650" i="23"/>
  <c r="J1651" i="23"/>
  <c r="J1652" i="23"/>
  <c r="J1653" i="23"/>
  <c r="J1654" i="23"/>
  <c r="J1655" i="23"/>
  <c r="J1656" i="23"/>
  <c r="J1657" i="23"/>
  <c r="J1658" i="23"/>
  <c r="J1664" i="23"/>
  <c r="J1665" i="23"/>
  <c r="J1666" i="23"/>
  <c r="J1667" i="23"/>
  <c r="J1668" i="23"/>
  <c r="J1669" i="23"/>
  <c r="J1670" i="23"/>
  <c r="J1671" i="23"/>
  <c r="J1672" i="23"/>
  <c r="J1674" i="23"/>
  <c r="J1675" i="23"/>
  <c r="J1676" i="23"/>
  <c r="J1677" i="23"/>
  <c r="J1678" i="23"/>
  <c r="J1679" i="23"/>
  <c r="J1680" i="23"/>
  <c r="J1681" i="23"/>
  <c r="J1682" i="23"/>
  <c r="J1683" i="23"/>
  <c r="J1684" i="23"/>
  <c r="J1685" i="23"/>
  <c r="J1686" i="23"/>
  <c r="J1687" i="23"/>
  <c r="J1688" i="23"/>
  <c r="J1689" i="23"/>
  <c r="J1690" i="23"/>
  <c r="J1691" i="23"/>
  <c r="J1692" i="23"/>
  <c r="J1693" i="23"/>
  <c r="J1694" i="23"/>
  <c r="J1695" i="23"/>
  <c r="J1696" i="23"/>
  <c r="J1697" i="23"/>
  <c r="J1698" i="23"/>
  <c r="J1699" i="23"/>
  <c r="J1700" i="23"/>
  <c r="J1701" i="23"/>
  <c r="J1702" i="23"/>
  <c r="J1703" i="23"/>
  <c r="J1704" i="23"/>
  <c r="J1705" i="23"/>
  <c r="J1706" i="23"/>
  <c r="J1707" i="23"/>
  <c r="J1708" i="23"/>
  <c r="J1709" i="23"/>
  <c r="J1710" i="23"/>
  <c r="J1711" i="23"/>
  <c r="J1712" i="23"/>
  <c r="J1714" i="23"/>
  <c r="J1715" i="23"/>
  <c r="J1716" i="23"/>
  <c r="J1717" i="23"/>
  <c r="J1718" i="23"/>
  <c r="J1719" i="23"/>
  <c r="J1720" i="23"/>
  <c r="J1721" i="23"/>
  <c r="J1722" i="23"/>
  <c r="J1723" i="23"/>
  <c r="J1724" i="23"/>
  <c r="J1725" i="23"/>
  <c r="J1726" i="23"/>
  <c r="J1727" i="23"/>
  <c r="J1728" i="23"/>
  <c r="J1729" i="23"/>
  <c r="J1730" i="23"/>
  <c r="J1731" i="23"/>
  <c r="J1732" i="23"/>
  <c r="J1733" i="23"/>
  <c r="J1734" i="23"/>
  <c r="J1735" i="23"/>
  <c r="J1736" i="23"/>
  <c r="J1737" i="23"/>
  <c r="J1738" i="23"/>
  <c r="J1739" i="23"/>
  <c r="J1740" i="23"/>
  <c r="J1741" i="23"/>
  <c r="J1742" i="23"/>
  <c r="J1743" i="23"/>
  <c r="J1744" i="23"/>
  <c r="J1746" i="23"/>
  <c r="J1747" i="23"/>
  <c r="J1748" i="23"/>
  <c r="J1749" i="23"/>
  <c r="J1750" i="23"/>
  <c r="J1751" i="23"/>
  <c r="J1752" i="23"/>
  <c r="J1753" i="23"/>
  <c r="J1754" i="23"/>
  <c r="J1755" i="23"/>
  <c r="J1756" i="23"/>
  <c r="J1757" i="23"/>
  <c r="J1758" i="23"/>
  <c r="J1759" i="23"/>
  <c r="J1760" i="23"/>
  <c r="J1761" i="23"/>
  <c r="J1488" i="23"/>
  <c r="J1597" i="23" l="1"/>
  <c r="J1590" i="23"/>
  <c r="J1487" i="23"/>
  <c r="J1713" i="23"/>
  <c r="J1745" i="23"/>
  <c r="J1673" i="23"/>
  <c r="J1580" i="23"/>
  <c r="J1663" i="23"/>
  <c r="J1561" i="23"/>
  <c r="J1577" i="23"/>
  <c r="J1510" i="23"/>
  <c r="J1493" i="23"/>
  <c r="J1594" i="23"/>
  <c r="J1525" i="23"/>
  <c r="B1659" i="23" l="1"/>
  <c r="J1641" i="23"/>
  <c r="B1641" i="23"/>
  <c r="J1626" i="23"/>
  <c r="B1626" i="23"/>
  <c r="J1661" i="23"/>
  <c r="B1661" i="23"/>
  <c r="J1660" i="23"/>
  <c r="B1660" i="23"/>
  <c r="J1625" i="23"/>
  <c r="B1752" i="23"/>
  <c r="B1736" i="23"/>
  <c r="B1720" i="23"/>
  <c r="B1704" i="23"/>
  <c r="B1688" i="23"/>
  <c r="B1672" i="23"/>
  <c r="B1656" i="23"/>
  <c r="B1640" i="23"/>
  <c r="B1751" i="23"/>
  <c r="B1735" i="23"/>
  <c r="B1719" i="23"/>
  <c r="B1703" i="23"/>
  <c r="B1687" i="23"/>
  <c r="B1671" i="23"/>
  <c r="B1655" i="23"/>
  <c r="B1639" i="23"/>
  <c r="B1750" i="23"/>
  <c r="B1734" i="23"/>
  <c r="B1718" i="23"/>
  <c r="B1702" i="23"/>
  <c r="B1686" i="23"/>
  <c r="B1670" i="23"/>
  <c r="B1654" i="23"/>
  <c r="B1638" i="23"/>
  <c r="B1749" i="23"/>
  <c r="B1733" i="23"/>
  <c r="B1717" i="23"/>
  <c r="B1701" i="23"/>
  <c r="B1685" i="23"/>
  <c r="B1669" i="23"/>
  <c r="B1653" i="23"/>
  <c r="B1637" i="23"/>
  <c r="B1625" i="23"/>
  <c r="B1748" i="23"/>
  <c r="B1732" i="23"/>
  <c r="B1716" i="23"/>
  <c r="B1700" i="23"/>
  <c r="B1684" i="23"/>
  <c r="B1668" i="23"/>
  <c r="B1652" i="23"/>
  <c r="B1636" i="23"/>
  <c r="B1689" i="23"/>
  <c r="B1747" i="23"/>
  <c r="B1731" i="23"/>
  <c r="B1715" i="23"/>
  <c r="B1699" i="23"/>
  <c r="B1683" i="23"/>
  <c r="B1667" i="23"/>
  <c r="B1651" i="23"/>
  <c r="B1635" i="23"/>
  <c r="B1875" i="23"/>
  <c r="B1746" i="23"/>
  <c r="B1730" i="23"/>
  <c r="B1714" i="23"/>
  <c r="B1698" i="23"/>
  <c r="B1682" i="23"/>
  <c r="B1666" i="23"/>
  <c r="B1650" i="23"/>
  <c r="B1634" i="23"/>
  <c r="B1874" i="23"/>
  <c r="B1761" i="23"/>
  <c r="B1729" i="23"/>
  <c r="B1697" i="23"/>
  <c r="B1681" i="23"/>
  <c r="B1665" i="23"/>
  <c r="B1649" i="23"/>
  <c r="B1633" i="23"/>
  <c r="B1873" i="23"/>
  <c r="B1760" i="23"/>
  <c r="B1744" i="23"/>
  <c r="B1728" i="23"/>
  <c r="B1712" i="23"/>
  <c r="B1696" i="23"/>
  <c r="B1680" i="23"/>
  <c r="B1664" i="23"/>
  <c r="B1648" i="23"/>
  <c r="B1632" i="23"/>
  <c r="B1872" i="23"/>
  <c r="B1759" i="23"/>
  <c r="B1743" i="23"/>
  <c r="B1727" i="23"/>
  <c r="B1711" i="23"/>
  <c r="B1695" i="23"/>
  <c r="B1679" i="23"/>
  <c r="B1647" i="23"/>
  <c r="B1631" i="23"/>
  <c r="B1657" i="23"/>
  <c r="B1871" i="23"/>
  <c r="B1758" i="23"/>
  <c r="B1742" i="23"/>
  <c r="B1726" i="23"/>
  <c r="B1710" i="23"/>
  <c r="B1694" i="23"/>
  <c r="B1678" i="23"/>
  <c r="B1646" i="23"/>
  <c r="B1630" i="23"/>
  <c r="B1721" i="23"/>
  <c r="B1870" i="23"/>
  <c r="B1757" i="23"/>
  <c r="B1741" i="23"/>
  <c r="B1725" i="23"/>
  <c r="B1709" i="23"/>
  <c r="B1693" i="23"/>
  <c r="B1677" i="23"/>
  <c r="B1645" i="23"/>
  <c r="B1629" i="23"/>
  <c r="B1860" i="23"/>
  <c r="B1863" i="23"/>
  <c r="B1756" i="23"/>
  <c r="B1740" i="23"/>
  <c r="B1724" i="23"/>
  <c r="B1708" i="23"/>
  <c r="B1692" i="23"/>
  <c r="B1676" i="23"/>
  <c r="B1644" i="23"/>
  <c r="B1628" i="23"/>
  <c r="B1753" i="23"/>
  <c r="B1862" i="23"/>
  <c r="B1755" i="23"/>
  <c r="B1739" i="23"/>
  <c r="B1723" i="23"/>
  <c r="B1707" i="23"/>
  <c r="B1691" i="23"/>
  <c r="B1675" i="23"/>
  <c r="B1643" i="23"/>
  <c r="B1705" i="23"/>
  <c r="B1861" i="23"/>
  <c r="B1754" i="23"/>
  <c r="B1738" i="23"/>
  <c r="B1722" i="23"/>
  <c r="B1706" i="23"/>
  <c r="B1690" i="23"/>
  <c r="B1674" i="23"/>
  <c r="B1658" i="23"/>
  <c r="B1737" i="23"/>
  <c r="J1662" i="23"/>
  <c r="J1486" i="23"/>
  <c r="J1627" i="23"/>
  <c r="J1659" i="23"/>
  <c r="J1603" i="23" l="1"/>
  <c r="J1642" i="23"/>
  <c r="J1602" i="23" l="1"/>
  <c r="J585" i="23"/>
  <c r="J598" i="23"/>
  <c r="J1445" i="23"/>
  <c r="J1444" i="23" s="1"/>
  <c r="J1447" i="23"/>
  <c r="J1448" i="23"/>
  <c r="J1450" i="23"/>
  <c r="J1451" i="23"/>
  <c r="J1452" i="23"/>
  <c r="J1453" i="23"/>
  <c r="J1454" i="23"/>
  <c r="J1455" i="23"/>
  <c r="J1457" i="23"/>
  <c r="J1458" i="23"/>
  <c r="J1459" i="23"/>
  <c r="J1460" i="23"/>
  <c r="J1461" i="23"/>
  <c r="J1463" i="23"/>
  <c r="J1462" i="23" s="1"/>
  <c r="J1465" i="23"/>
  <c r="J1466" i="23"/>
  <c r="J1468" i="23"/>
  <c r="J1469" i="23"/>
  <c r="J1471" i="23"/>
  <c r="J1472" i="23"/>
  <c r="J1474" i="23"/>
  <c r="J1473" i="23" s="1"/>
  <c r="J1476" i="23"/>
  <c r="J1475" i="23" s="1"/>
  <c r="J1478" i="23"/>
  <c r="J1479" i="23"/>
  <c r="J1480" i="23"/>
  <c r="J1481" i="23"/>
  <c r="J1483" i="23"/>
  <c r="J1484" i="23"/>
  <c r="J1305" i="23"/>
  <c r="J1306" i="23"/>
  <c r="J1307" i="23"/>
  <c r="J1308" i="23"/>
  <c r="J1309" i="23"/>
  <c r="J1310" i="23"/>
  <c r="J1311" i="23"/>
  <c r="J1312" i="23"/>
  <c r="J1313" i="23"/>
  <c r="J1314" i="23"/>
  <c r="J1315" i="23"/>
  <c r="J1316" i="23"/>
  <c r="J1317" i="23"/>
  <c r="J1318" i="23"/>
  <c r="J1319" i="23"/>
  <c r="J1321" i="23"/>
  <c r="J1322" i="23"/>
  <c r="J1323" i="23"/>
  <c r="J1324" i="23"/>
  <c r="J1325" i="23"/>
  <c r="J1327" i="23"/>
  <c r="J1328" i="23"/>
  <c r="J1329" i="23"/>
  <c r="J1330" i="23"/>
  <c r="J1331" i="23"/>
  <c r="J1332" i="23"/>
  <c r="J1333" i="23"/>
  <c r="J1336" i="23"/>
  <c r="J1337" i="23"/>
  <c r="J1338" i="23"/>
  <c r="J1339" i="23"/>
  <c r="J1340" i="23"/>
  <c r="J1341" i="23"/>
  <c r="J1343" i="23"/>
  <c r="J1344" i="23"/>
  <c r="J1345" i="23"/>
  <c r="J1346" i="23"/>
  <c r="J1347" i="23"/>
  <c r="J1348" i="23"/>
  <c r="J1351" i="23"/>
  <c r="J1352" i="23"/>
  <c r="J1353" i="23"/>
  <c r="J1304" i="23"/>
  <c r="J1303" i="23"/>
  <c r="J1262" i="23"/>
  <c r="J1263" i="23"/>
  <c r="J1264" i="23"/>
  <c r="J1265" i="23"/>
  <c r="J1266" i="23"/>
  <c r="J1267" i="23"/>
  <c r="J1269" i="23"/>
  <c r="J1270" i="23"/>
  <c r="J1271" i="23"/>
  <c r="J1272" i="23"/>
  <c r="J1273" i="23"/>
  <c r="J1274" i="23"/>
  <c r="J1275" i="23"/>
  <c r="J1276" i="23"/>
  <c r="J1277" i="23"/>
  <c r="J1279" i="23"/>
  <c r="J1280" i="23"/>
  <c r="J1281" i="23"/>
  <c r="J1282" i="23"/>
  <c r="J1284" i="23"/>
  <c r="J1285" i="23"/>
  <c r="J1286" i="23"/>
  <c r="J1287" i="23"/>
  <c r="J1288" i="23"/>
  <c r="J1289" i="23"/>
  <c r="J1290" i="23"/>
  <c r="J1292" i="23"/>
  <c r="J1293" i="23"/>
  <c r="J1294" i="23"/>
  <c r="J1295" i="23"/>
  <c r="J1296" i="23"/>
  <c r="J1297" i="23"/>
  <c r="J1298" i="23"/>
  <c r="J1299" i="23"/>
  <c r="J1197" i="23"/>
  <c r="J1199" i="23"/>
  <c r="J1200" i="23"/>
  <c r="J1201" i="23"/>
  <c r="J1204" i="23"/>
  <c r="J1205" i="23"/>
  <c r="J1206" i="23"/>
  <c r="J1207" i="23"/>
  <c r="J1208" i="23"/>
  <c r="J1209" i="23"/>
  <c r="J1210" i="23"/>
  <c r="J1211" i="23"/>
  <c r="J1212" i="23"/>
  <c r="J1213" i="23"/>
  <c r="J1214" i="23"/>
  <c r="J1215" i="23"/>
  <c r="J1216" i="23"/>
  <c r="J1217" i="23"/>
  <c r="J1220" i="23"/>
  <c r="J1221" i="23"/>
  <c r="J1222" i="23"/>
  <c r="J1223" i="23"/>
  <c r="J1224" i="23"/>
  <c r="J1225" i="23"/>
  <c r="J1226" i="23"/>
  <c r="J1227" i="23"/>
  <c r="J1228" i="23"/>
  <c r="J1229" i="23"/>
  <c r="J1230" i="23"/>
  <c r="J1232" i="23"/>
  <c r="J1233" i="23"/>
  <c r="J1234" i="23"/>
  <c r="J1235" i="23"/>
  <c r="J1236" i="23"/>
  <c r="J1237" i="23"/>
  <c r="J1238" i="23"/>
  <c r="J1239" i="23"/>
  <c r="J1240" i="23"/>
  <c r="J1241" i="23"/>
  <c r="J1242" i="23"/>
  <c r="J1244" i="23"/>
  <c r="J1245" i="23"/>
  <c r="J1246" i="23"/>
  <c r="J1247" i="23"/>
  <c r="J1248" i="23"/>
  <c r="J1249" i="23"/>
  <c r="J1250" i="23"/>
  <c r="J1251" i="23"/>
  <c r="J1252" i="23"/>
  <c r="J1253" i="23"/>
  <c r="J1256" i="23"/>
  <c r="J1257" i="23"/>
  <c r="J1258" i="23"/>
  <c r="J1196" i="23"/>
  <c r="J1193" i="23"/>
  <c r="J1192" i="23"/>
  <c r="J1173" i="23"/>
  <c r="J1174" i="23"/>
  <c r="J1175" i="23"/>
  <c r="J1176" i="23"/>
  <c r="J1177" i="23"/>
  <c r="J1178" i="23"/>
  <c r="J1179" i="23"/>
  <c r="J1180" i="23"/>
  <c r="J1181" i="23"/>
  <c r="J1182" i="23"/>
  <c r="J1183" i="23"/>
  <c r="J1184" i="23"/>
  <c r="J1185" i="23"/>
  <c r="J1186" i="23"/>
  <c r="J1187" i="23"/>
  <c r="J1188" i="23"/>
  <c r="J1189" i="23"/>
  <c r="J1190" i="23"/>
  <c r="J1172" i="23"/>
  <c r="J1162" i="23"/>
  <c r="J1163" i="23"/>
  <c r="J1164" i="23"/>
  <c r="J1165" i="23"/>
  <c r="J1166" i="23"/>
  <c r="J1167" i="23"/>
  <c r="J1161" i="23"/>
  <c r="J1152" i="23"/>
  <c r="J1153" i="23"/>
  <c r="J1154" i="23"/>
  <c r="J1155" i="23"/>
  <c r="J1156" i="23"/>
  <c r="J1157" i="23"/>
  <c r="J1158" i="23"/>
  <c r="J1159" i="23"/>
  <c r="J1151" i="23"/>
  <c r="J1138" i="23"/>
  <c r="J1123" i="23"/>
  <c r="J1102" i="23"/>
  <c r="J1103" i="23"/>
  <c r="J1104" i="23"/>
  <c r="J1105" i="23"/>
  <c r="J1106" i="23"/>
  <c r="J1107" i="23"/>
  <c r="J1108" i="23"/>
  <c r="J1109" i="23"/>
  <c r="J1110" i="23"/>
  <c r="J1111" i="23"/>
  <c r="J1112" i="23"/>
  <c r="J1113" i="23"/>
  <c r="J1114" i="23"/>
  <c r="J1115" i="23"/>
  <c r="J1116" i="23"/>
  <c r="J1117" i="23"/>
  <c r="J1118" i="23"/>
  <c r="J1119" i="23"/>
  <c r="J1120" i="23"/>
  <c r="J1121" i="23"/>
  <c r="J1101" i="23"/>
  <c r="J1094" i="23"/>
  <c r="J1095" i="23"/>
  <c r="J1096" i="23"/>
  <c r="J1097" i="23"/>
  <c r="J1098" i="23"/>
  <c r="J1093" i="23"/>
  <c r="J1089" i="23"/>
  <c r="J1090" i="23"/>
  <c r="J1091" i="23"/>
  <c r="J1088" i="23"/>
  <c r="J1075" i="23"/>
  <c r="J1076" i="23"/>
  <c r="J1077" i="23"/>
  <c r="J1078" i="23"/>
  <c r="J1079" i="23"/>
  <c r="J1080" i="23"/>
  <c r="J1081" i="23"/>
  <c r="J1082" i="23"/>
  <c r="J1083" i="23"/>
  <c r="J1084" i="23"/>
  <c r="J1085" i="23"/>
  <c r="J1086" i="23"/>
  <c r="J1074" i="23"/>
  <c r="J1055" i="23"/>
  <c r="J1056" i="23"/>
  <c r="J1057" i="23"/>
  <c r="J1058" i="23"/>
  <c r="J1059" i="23"/>
  <c r="J1060" i="23"/>
  <c r="J1061" i="23"/>
  <c r="J1062" i="23"/>
  <c r="J1063" i="23"/>
  <c r="J1064" i="23"/>
  <c r="J1065" i="23"/>
  <c r="J1066" i="23"/>
  <c r="J1067" i="23"/>
  <c r="J1068" i="23"/>
  <c r="J1069" i="23"/>
  <c r="J1070" i="23"/>
  <c r="J1071" i="23"/>
  <c r="J1072" i="23"/>
  <c r="J1054" i="23"/>
  <c r="J1034" i="23"/>
  <c r="J1035" i="23"/>
  <c r="J1036" i="23"/>
  <c r="J1037" i="23"/>
  <c r="J1038" i="23"/>
  <c r="J1039" i="23"/>
  <c r="J1040" i="23"/>
  <c r="J1041" i="23"/>
  <c r="J1042" i="23"/>
  <c r="J1043" i="23"/>
  <c r="J1044" i="23"/>
  <c r="J1045" i="23"/>
  <c r="J1046" i="23"/>
  <c r="J1047" i="23"/>
  <c r="J1048" i="23"/>
  <c r="J1049" i="23"/>
  <c r="J1050" i="23"/>
  <c r="J1051" i="23"/>
  <c r="J1033" i="23"/>
  <c r="J1482" i="23" l="1"/>
  <c r="J1470" i="23"/>
  <c r="J1446" i="23"/>
  <c r="J1449" i="23"/>
  <c r="J1467" i="23"/>
  <c r="J1456" i="23"/>
  <c r="J1477" i="23"/>
  <c r="J1464" i="23"/>
  <c r="J1350" i="23"/>
  <c r="J1349" i="23" s="1"/>
  <c r="J1326" i="23"/>
  <c r="J1342" i="23"/>
  <c r="J1335" i="23"/>
  <c r="J1320" i="23"/>
  <c r="J1268" i="23"/>
  <c r="J1302" i="23"/>
  <c r="J1122" i="23"/>
  <c r="J1278" i="23"/>
  <c r="J1283" i="23"/>
  <c r="J1291" i="23"/>
  <c r="J1195" i="23"/>
  <c r="J1191" i="23"/>
  <c r="J1231" i="23"/>
  <c r="J1203" i="23"/>
  <c r="J1202" i="23" s="1"/>
  <c r="J1100" i="23"/>
  <c r="J1099" i="23" s="1"/>
  <c r="J1255" i="23"/>
  <c r="J1254" i="23" s="1"/>
  <c r="J1219" i="23"/>
  <c r="J1160" i="23"/>
  <c r="J1198" i="23"/>
  <c r="J1243" i="23"/>
  <c r="J1087" i="23"/>
  <c r="J1169" i="23"/>
  <c r="J1150" i="23"/>
  <c r="J1092" i="23"/>
  <c r="J1073" i="23"/>
  <c r="J1053" i="23"/>
  <c r="J1032" i="23"/>
  <c r="J985" i="23"/>
  <c r="J986" i="23"/>
  <c r="J987" i="23"/>
  <c r="J988" i="23"/>
  <c r="J989" i="23"/>
  <c r="J992" i="23"/>
  <c r="J993" i="23"/>
  <c r="J994" i="23"/>
  <c r="J995" i="23"/>
  <c r="J996" i="23"/>
  <c r="J997" i="23"/>
  <c r="J998" i="23"/>
  <c r="J999" i="23"/>
  <c r="J1000" i="23"/>
  <c r="J1001" i="23"/>
  <c r="J1002" i="23"/>
  <c r="J1003" i="23"/>
  <c r="J1004" i="23"/>
  <c r="J1005" i="23"/>
  <c r="J1006" i="23"/>
  <c r="J1007" i="23"/>
  <c r="J1008" i="23"/>
  <c r="J1009" i="23"/>
  <c r="J1010" i="23"/>
  <c r="J1011" i="23"/>
  <c r="J1012" i="23"/>
  <c r="J1013" i="23"/>
  <c r="J1014" i="23"/>
  <c r="J1015" i="23"/>
  <c r="J1016" i="23"/>
  <c r="J1017" i="23"/>
  <c r="J1018" i="23"/>
  <c r="J1019" i="23"/>
  <c r="J1020" i="23"/>
  <c r="J1021" i="23"/>
  <c r="J1022" i="23"/>
  <c r="J1023" i="23"/>
  <c r="J1025" i="23"/>
  <c r="J1026" i="23"/>
  <c r="J1027" i="23"/>
  <c r="J1028" i="23"/>
  <c r="J1029" i="23"/>
  <c r="J1030" i="23"/>
  <c r="J1031" i="23"/>
  <c r="J873" i="23"/>
  <c r="J789" i="23"/>
  <c r="J724" i="23"/>
  <c r="J725" i="23"/>
  <c r="J726" i="23"/>
  <c r="J727" i="23"/>
  <c r="J728" i="23"/>
  <c r="J729" i="23"/>
  <c r="J730" i="23"/>
  <c r="J731" i="23"/>
  <c r="J732" i="23"/>
  <c r="J733" i="23"/>
  <c r="J734" i="23"/>
  <c r="J735" i="23"/>
  <c r="J736" i="23"/>
  <c r="J737" i="23"/>
  <c r="J738" i="23"/>
  <c r="J739" i="23"/>
  <c r="J740" i="23"/>
  <c r="J741" i="23"/>
  <c r="J742" i="23"/>
  <c r="J743" i="23"/>
  <c r="J744" i="23"/>
  <c r="J745" i="23"/>
  <c r="J746" i="23"/>
  <c r="J747" i="23"/>
  <c r="J748" i="23"/>
  <c r="J749" i="23"/>
  <c r="J750" i="23"/>
  <c r="J751" i="23"/>
  <c r="J752" i="23"/>
  <c r="J753" i="23"/>
  <c r="J754" i="23"/>
  <c r="J755" i="23"/>
  <c r="J756" i="23"/>
  <c r="J757" i="23"/>
  <c r="J758" i="23"/>
  <c r="J759" i="23"/>
  <c r="J760" i="23"/>
  <c r="J764" i="23"/>
  <c r="J763" i="23" s="1"/>
  <c r="J767" i="23"/>
  <c r="J768" i="23"/>
  <c r="J769" i="23"/>
  <c r="J770" i="23"/>
  <c r="J773" i="23"/>
  <c r="J774" i="23"/>
  <c r="J775" i="23"/>
  <c r="J776" i="23"/>
  <c r="J777" i="23"/>
  <c r="J778" i="23"/>
  <c r="J779" i="23"/>
  <c r="J780" i="23"/>
  <c r="J783" i="23"/>
  <c r="J784" i="23"/>
  <c r="J785" i="23"/>
  <c r="J786" i="23"/>
  <c r="J787" i="23"/>
  <c r="J788" i="23"/>
  <c r="J792" i="23"/>
  <c r="J793" i="23"/>
  <c r="J794" i="23"/>
  <c r="J795" i="23"/>
  <c r="J796" i="23"/>
  <c r="J797" i="23"/>
  <c r="J798" i="23"/>
  <c r="J799" i="23"/>
  <c r="J800" i="23"/>
  <c r="J801" i="23"/>
  <c r="J802" i="23"/>
  <c r="J805" i="23"/>
  <c r="J806" i="23"/>
  <c r="J807" i="23"/>
  <c r="J808" i="23"/>
  <c r="J809" i="23"/>
  <c r="J810" i="23"/>
  <c r="J811" i="23"/>
  <c r="J812" i="23"/>
  <c r="J813" i="23"/>
  <c r="J814" i="23"/>
  <c r="J815" i="23"/>
  <c r="J816" i="23"/>
  <c r="J818" i="23"/>
  <c r="J819" i="23"/>
  <c r="J820" i="23"/>
  <c r="J821" i="23"/>
  <c r="J825" i="23"/>
  <c r="J826" i="23"/>
  <c r="J827" i="23"/>
  <c r="J828" i="23"/>
  <c r="J830" i="23"/>
  <c r="J831" i="23"/>
  <c r="J832" i="23"/>
  <c r="J833" i="23"/>
  <c r="J834" i="23"/>
  <c r="J835" i="23"/>
  <c r="J836" i="23"/>
  <c r="J837" i="23"/>
  <c r="J838" i="23"/>
  <c r="J839" i="23"/>
  <c r="J840" i="23"/>
  <c r="J841" i="23"/>
  <c r="J842" i="23"/>
  <c r="J843" i="23"/>
  <c r="J844" i="23"/>
  <c r="J845" i="23"/>
  <c r="J846" i="23"/>
  <c r="J847" i="23"/>
  <c r="J848" i="23"/>
  <c r="J850" i="23"/>
  <c r="J851" i="23"/>
  <c r="J852" i="23"/>
  <c r="J853" i="23"/>
  <c r="J854" i="23"/>
  <c r="J855" i="23"/>
  <c r="J856" i="23"/>
  <c r="J858" i="23"/>
  <c r="J859" i="23"/>
  <c r="J860" i="23"/>
  <c r="J861" i="23"/>
  <c r="J862" i="23"/>
  <c r="J863" i="23"/>
  <c r="J864" i="23"/>
  <c r="J865" i="23"/>
  <c r="J866" i="23"/>
  <c r="J867" i="23"/>
  <c r="J868" i="23"/>
  <c r="J869" i="23"/>
  <c r="J870" i="23"/>
  <c r="J871" i="23"/>
  <c r="J872" i="23"/>
  <c r="J875" i="23"/>
  <c r="J876" i="23"/>
  <c r="J877" i="23"/>
  <c r="J878" i="23"/>
  <c r="J879" i="23"/>
  <c r="J880" i="23"/>
  <c r="J881" i="23"/>
  <c r="J882" i="23"/>
  <c r="J883" i="23"/>
  <c r="J884" i="23"/>
  <c r="J885" i="23"/>
  <c r="J887" i="23"/>
  <c r="J888" i="23"/>
  <c r="J895" i="23"/>
  <c r="J896" i="23"/>
  <c r="J897" i="23"/>
  <c r="J898" i="23"/>
  <c r="J899" i="23"/>
  <c r="J900" i="23"/>
  <c r="J901" i="23"/>
  <c r="J902" i="23"/>
  <c r="J904" i="23"/>
  <c r="J905" i="23"/>
  <c r="J906" i="23"/>
  <c r="J907" i="23"/>
  <c r="J908" i="23"/>
  <c r="J909" i="23"/>
  <c r="J910" i="23"/>
  <c r="J911" i="23"/>
  <c r="J912" i="23"/>
  <c r="J913" i="23"/>
  <c r="J914" i="23"/>
  <c r="J915" i="23"/>
  <c r="J916" i="23"/>
  <c r="J917" i="23"/>
  <c r="J918" i="23"/>
  <c r="J919" i="23"/>
  <c r="J920" i="23"/>
  <c r="J921" i="23"/>
  <c r="J922" i="23"/>
  <c r="J923" i="23"/>
  <c r="J924" i="23"/>
  <c r="J925" i="23"/>
  <c r="J926" i="23"/>
  <c r="J927" i="23"/>
  <c r="J928" i="23"/>
  <c r="J929" i="23"/>
  <c r="J930" i="23"/>
  <c r="J931" i="23"/>
  <c r="J932" i="23"/>
  <c r="J933" i="23"/>
  <c r="J934" i="23"/>
  <c r="J935" i="23"/>
  <c r="J936" i="23"/>
  <c r="J937" i="23"/>
  <c r="J938" i="23"/>
  <c r="J939" i="23"/>
  <c r="J940" i="23"/>
  <c r="J941" i="23"/>
  <c r="J942" i="23"/>
  <c r="J943" i="23"/>
  <c r="J944" i="23"/>
  <c r="J945" i="23"/>
  <c r="J946" i="23"/>
  <c r="J947" i="23"/>
  <c r="J948" i="23"/>
  <c r="J949" i="23"/>
  <c r="J950" i="23"/>
  <c r="J951" i="23"/>
  <c r="J952" i="23"/>
  <c r="J953" i="23"/>
  <c r="J954" i="23"/>
  <c r="J955" i="23"/>
  <c r="J956" i="23"/>
  <c r="J958" i="23"/>
  <c r="J959" i="23"/>
  <c r="J960" i="23"/>
  <c r="J961" i="23"/>
  <c r="J962" i="23"/>
  <c r="J963" i="23"/>
  <c r="J964" i="23"/>
  <c r="J965" i="23"/>
  <c r="J966" i="23"/>
  <c r="J967" i="23"/>
  <c r="J968" i="23"/>
  <c r="J969" i="23"/>
  <c r="J970" i="23"/>
  <c r="J971" i="23"/>
  <c r="J972" i="23"/>
  <c r="J973" i="23"/>
  <c r="J974" i="23"/>
  <c r="J975" i="23"/>
  <c r="J976" i="23"/>
  <c r="J977" i="23"/>
  <c r="J978" i="23"/>
  <c r="J979" i="23"/>
  <c r="J981" i="23"/>
  <c r="J982" i="23"/>
  <c r="J1443" i="23" l="1"/>
  <c r="J1442" i="23" s="1"/>
  <c r="C20" i="8" s="1"/>
  <c r="J1260" i="23"/>
  <c r="J1259" i="23" s="1"/>
  <c r="C18" i="8" s="1"/>
  <c r="J1149" i="23"/>
  <c r="J1301" i="23"/>
  <c r="J1334" i="23"/>
  <c r="J1194" i="23"/>
  <c r="J1218" i="23"/>
  <c r="J1168" i="23"/>
  <c r="J991" i="23"/>
  <c r="J990" i="23" s="1"/>
  <c r="J1052" i="23"/>
  <c r="J766" i="23"/>
  <c r="J894" i="23"/>
  <c r="J886" i="23"/>
  <c r="J903" i="23"/>
  <c r="J849" i="23"/>
  <c r="J804" i="23"/>
  <c r="J957" i="23"/>
  <c r="J857" i="23"/>
  <c r="J782" i="23"/>
  <c r="J874" i="23"/>
  <c r="J772" i="23"/>
  <c r="J980" i="23"/>
  <c r="J829" i="23"/>
  <c r="J791" i="23"/>
  <c r="J817" i="23"/>
  <c r="J453" i="23"/>
  <c r="J452" i="23" s="1"/>
  <c r="J457" i="23"/>
  <c r="J458" i="23"/>
  <c r="J459" i="23"/>
  <c r="J460" i="23"/>
  <c r="J461" i="23"/>
  <c r="J462" i="23"/>
  <c r="J463" i="23"/>
  <c r="J464" i="23"/>
  <c r="J465" i="23"/>
  <c r="J466" i="23"/>
  <c r="J467" i="23"/>
  <c r="J468" i="23"/>
  <c r="J469" i="23"/>
  <c r="J471" i="23"/>
  <c r="J472" i="23"/>
  <c r="J473" i="23"/>
  <c r="J474" i="23"/>
  <c r="J475" i="23"/>
  <c r="J476" i="23"/>
  <c r="J477" i="23"/>
  <c r="J479" i="23"/>
  <c r="J480" i="23"/>
  <c r="J481" i="23"/>
  <c r="J482" i="23"/>
  <c r="J483" i="23"/>
  <c r="J485" i="23"/>
  <c r="J486" i="23"/>
  <c r="J487" i="23"/>
  <c r="J488" i="23"/>
  <c r="J489" i="23"/>
  <c r="J490" i="23"/>
  <c r="J491" i="23"/>
  <c r="J492" i="23"/>
  <c r="J493" i="23"/>
  <c r="J494" i="23"/>
  <c r="J495" i="23"/>
  <c r="J496" i="23"/>
  <c r="J497" i="23"/>
  <c r="J498" i="23"/>
  <c r="J499" i="23"/>
  <c r="J500" i="23"/>
  <c r="J501" i="23"/>
  <c r="J502" i="23"/>
  <c r="J503" i="23"/>
  <c r="J504" i="23"/>
  <c r="J505" i="23"/>
  <c r="J506" i="23"/>
  <c r="J507" i="23"/>
  <c r="J508" i="23"/>
  <c r="J509" i="23"/>
  <c r="J510" i="23"/>
  <c r="J511" i="23"/>
  <c r="J512" i="23"/>
  <c r="J513" i="23"/>
  <c r="J514" i="23"/>
  <c r="J515" i="23"/>
  <c r="J516" i="23"/>
  <c r="J517" i="23"/>
  <c r="J518" i="23"/>
  <c r="J519" i="23"/>
  <c r="J520" i="23"/>
  <c r="J521" i="23"/>
  <c r="J522" i="23"/>
  <c r="J523" i="23"/>
  <c r="J524" i="23"/>
  <c r="J525" i="23"/>
  <c r="J526" i="23"/>
  <c r="J527" i="23"/>
  <c r="J528" i="23"/>
  <c r="J529" i="23"/>
  <c r="J530" i="23"/>
  <c r="J531" i="23"/>
  <c r="J532" i="23"/>
  <c r="J533" i="23"/>
  <c r="J534" i="23"/>
  <c r="J535" i="23"/>
  <c r="J536" i="23"/>
  <c r="J537" i="23"/>
  <c r="J538" i="23"/>
  <c r="J539" i="23"/>
  <c r="J540" i="23"/>
  <c r="J541" i="23"/>
  <c r="J542" i="23"/>
  <c r="J543" i="23"/>
  <c r="J544" i="23"/>
  <c r="J545" i="23"/>
  <c r="J546" i="23"/>
  <c r="J547" i="23"/>
  <c r="J548" i="23"/>
  <c r="J549" i="23"/>
  <c r="J550" i="23"/>
  <c r="J551" i="23"/>
  <c r="J552" i="23"/>
  <c r="J553" i="23"/>
  <c r="J554" i="23"/>
  <c r="J555" i="23"/>
  <c r="J556" i="23"/>
  <c r="J557" i="23"/>
  <c r="J558" i="23"/>
  <c r="J559" i="23"/>
  <c r="J560" i="23"/>
  <c r="J561" i="23"/>
  <c r="J562" i="23"/>
  <c r="J563" i="23"/>
  <c r="J564" i="23"/>
  <c r="J568" i="23"/>
  <c r="J569" i="23"/>
  <c r="J570" i="23"/>
  <c r="J571" i="23"/>
  <c r="J572" i="23"/>
  <c r="J574" i="23"/>
  <c r="J575" i="23"/>
  <c r="J576" i="23"/>
  <c r="J577" i="23"/>
  <c r="J578" i="23"/>
  <c r="J579" i="23"/>
  <c r="J580" i="23"/>
  <c r="J581" i="23"/>
  <c r="J582" i="23"/>
  <c r="J583" i="23"/>
  <c r="J584" i="23"/>
  <c r="J587" i="23"/>
  <c r="J588" i="23"/>
  <c r="J589" i="23"/>
  <c r="J590" i="23"/>
  <c r="J591" i="23"/>
  <c r="J592" i="23"/>
  <c r="J593" i="23"/>
  <c r="J594" i="23"/>
  <c r="J595" i="23"/>
  <c r="J596" i="23"/>
  <c r="J597" i="23"/>
  <c r="J599" i="23"/>
  <c r="J602" i="23"/>
  <c r="J603" i="23"/>
  <c r="J604" i="23"/>
  <c r="J605" i="23"/>
  <c r="J606" i="23"/>
  <c r="J607" i="23"/>
  <c r="J610" i="23"/>
  <c r="J611" i="23"/>
  <c r="J612" i="23"/>
  <c r="J613" i="23"/>
  <c r="J614" i="23"/>
  <c r="J615" i="23"/>
  <c r="J616" i="23"/>
  <c r="J617" i="23"/>
  <c r="J618" i="23"/>
  <c r="J619" i="23"/>
  <c r="J620" i="23"/>
  <c r="J621" i="23"/>
  <c r="J622" i="23"/>
  <c r="J623" i="23"/>
  <c r="J624" i="23"/>
  <c r="J625" i="23"/>
  <c r="J626" i="23"/>
  <c r="J627" i="23"/>
  <c r="J628" i="23"/>
  <c r="J629" i="23"/>
  <c r="J631" i="23"/>
  <c r="J632" i="23"/>
  <c r="J633" i="23"/>
  <c r="J634" i="23"/>
  <c r="J636" i="23"/>
  <c r="J637" i="23"/>
  <c r="J638" i="23"/>
  <c r="J639" i="23"/>
  <c r="J640" i="23"/>
  <c r="J641" i="23"/>
  <c r="J642" i="23"/>
  <c r="J643" i="23"/>
  <c r="J644" i="23"/>
  <c r="J645" i="23"/>
  <c r="J646" i="23"/>
  <c r="J647" i="23"/>
  <c r="J648" i="23"/>
  <c r="J649" i="23"/>
  <c r="J650" i="23"/>
  <c r="J651" i="23"/>
  <c r="J652" i="23"/>
  <c r="J653" i="23"/>
  <c r="J654" i="23"/>
  <c r="J655" i="23"/>
  <c r="J656" i="23"/>
  <c r="J657" i="23"/>
  <c r="J658" i="23"/>
  <c r="J659" i="23"/>
  <c r="J660" i="23"/>
  <c r="J661" i="23"/>
  <c r="J662" i="23"/>
  <c r="J663" i="23"/>
  <c r="J665" i="23"/>
  <c r="J666" i="23"/>
  <c r="J667" i="23"/>
  <c r="J668" i="23"/>
  <c r="J669" i="23"/>
  <c r="J672" i="23"/>
  <c r="J673" i="23"/>
  <c r="J676" i="23"/>
  <c r="J677" i="23"/>
  <c r="J678" i="23"/>
  <c r="J679" i="23"/>
  <c r="J682" i="23"/>
  <c r="J683" i="23"/>
  <c r="J684" i="23"/>
  <c r="J685" i="23"/>
  <c r="J686" i="23"/>
  <c r="J690" i="23"/>
  <c r="J691" i="23"/>
  <c r="J692" i="23"/>
  <c r="J693" i="23"/>
  <c r="J694" i="23"/>
  <c r="J695" i="23"/>
  <c r="J696" i="23"/>
  <c r="J697" i="23"/>
  <c r="J698" i="23"/>
  <c r="J699" i="23"/>
  <c r="J700" i="23"/>
  <c r="J701" i="23"/>
  <c r="J702" i="23"/>
  <c r="J703" i="23"/>
  <c r="J704" i="23"/>
  <c r="J705" i="23"/>
  <c r="J706" i="23"/>
  <c r="J707" i="23"/>
  <c r="J708" i="23"/>
  <c r="J709" i="23"/>
  <c r="J712" i="23"/>
  <c r="J713" i="23"/>
  <c r="J714" i="23"/>
  <c r="J715" i="23"/>
  <c r="J716" i="23"/>
  <c r="J717" i="23"/>
  <c r="J718" i="23"/>
  <c r="J719" i="23"/>
  <c r="J720" i="23"/>
  <c r="J721" i="23"/>
  <c r="J723" i="23"/>
  <c r="J722" i="23" s="1"/>
  <c r="J890" i="23" l="1"/>
  <c r="J889" i="23" s="1"/>
  <c r="C16" i="8" s="1"/>
  <c r="J823" i="23"/>
  <c r="J822" i="23" s="1"/>
  <c r="C15" i="8" s="1"/>
  <c r="J983" i="23"/>
  <c r="C17" i="8" s="1"/>
  <c r="J1300" i="23"/>
  <c r="C19" i="8" s="1"/>
  <c r="J762" i="23"/>
  <c r="J781" i="23"/>
  <c r="J803" i="23"/>
  <c r="J675" i="23"/>
  <c r="J609" i="23"/>
  <c r="J681" i="23"/>
  <c r="J586" i="23"/>
  <c r="J671" i="23"/>
  <c r="J635" i="23"/>
  <c r="J573" i="23"/>
  <c r="J601" i="23"/>
  <c r="J600" i="23" s="1"/>
  <c r="J689" i="23"/>
  <c r="J567" i="23"/>
  <c r="J711" i="23"/>
  <c r="J478" i="23"/>
  <c r="J470" i="23"/>
  <c r="J484" i="23"/>
  <c r="J456" i="23"/>
  <c r="J404" i="23"/>
  <c r="J78" i="23"/>
  <c r="J17" i="23"/>
  <c r="J18" i="23"/>
  <c r="J19" i="23"/>
  <c r="J20" i="23"/>
  <c r="J21" i="23"/>
  <c r="J22" i="23"/>
  <c r="J23" i="23"/>
  <c r="J24" i="23"/>
  <c r="J25" i="23"/>
  <c r="J26" i="23"/>
  <c r="J27" i="23"/>
  <c r="J28" i="23"/>
  <c r="J29" i="23"/>
  <c r="J30" i="23"/>
  <c r="J31" i="23"/>
  <c r="J32" i="23"/>
  <c r="J33" i="23"/>
  <c r="J34" i="23"/>
  <c r="J35" i="23"/>
  <c r="J36" i="23"/>
  <c r="J37" i="23"/>
  <c r="J38" i="23"/>
  <c r="J39" i="23"/>
  <c r="J40" i="23"/>
  <c r="J41" i="23"/>
  <c r="J42" i="23"/>
  <c r="J43" i="23"/>
  <c r="J44" i="23"/>
  <c r="J45" i="23"/>
  <c r="J46" i="23"/>
  <c r="J47" i="23"/>
  <c r="J48" i="23"/>
  <c r="J49" i="23"/>
  <c r="J50" i="23"/>
  <c r="J51" i="23"/>
  <c r="J52" i="23"/>
  <c r="J53" i="23"/>
  <c r="J54" i="23"/>
  <c r="J55" i="23"/>
  <c r="J56" i="23"/>
  <c r="J57" i="23"/>
  <c r="J58" i="23"/>
  <c r="J59" i="23"/>
  <c r="J60" i="23"/>
  <c r="J61" i="23"/>
  <c r="J63" i="23"/>
  <c r="J64" i="23"/>
  <c r="J65" i="23"/>
  <c r="J66" i="23"/>
  <c r="J68" i="23"/>
  <c r="J69" i="23"/>
  <c r="J70" i="23"/>
  <c r="J71" i="23"/>
  <c r="J72" i="23"/>
  <c r="J73" i="23"/>
  <c r="J74" i="23"/>
  <c r="J75" i="23"/>
  <c r="J76" i="23"/>
  <c r="J79" i="23"/>
  <c r="J80" i="23"/>
  <c r="J81" i="23"/>
  <c r="J82" i="23"/>
  <c r="J83" i="23"/>
  <c r="J84" i="23"/>
  <c r="J85" i="23"/>
  <c r="J86" i="23"/>
  <c r="J87" i="23"/>
  <c r="J88" i="23"/>
  <c r="J89" i="23"/>
  <c r="J90" i="23"/>
  <c r="J91" i="23"/>
  <c r="J92" i="23"/>
  <c r="J93" i="23"/>
  <c r="J95" i="23"/>
  <c r="J96" i="23"/>
  <c r="J97" i="23"/>
  <c r="J98" i="23"/>
  <c r="J99" i="23"/>
  <c r="J100" i="23"/>
  <c r="J101" i="23"/>
  <c r="J102" i="23"/>
  <c r="J103" i="23"/>
  <c r="J104" i="23"/>
  <c r="J105" i="23"/>
  <c r="J106" i="23"/>
  <c r="J107" i="23"/>
  <c r="J108" i="23"/>
  <c r="J109" i="23"/>
  <c r="J110" i="23"/>
  <c r="J111" i="23"/>
  <c r="J112" i="23"/>
  <c r="J113" i="23"/>
  <c r="J114" i="23"/>
  <c r="J115" i="23"/>
  <c r="J116" i="23"/>
  <c r="J117" i="23"/>
  <c r="J118" i="23"/>
  <c r="J119" i="23"/>
  <c r="J120" i="23"/>
  <c r="J121" i="23"/>
  <c r="J122" i="23"/>
  <c r="J123" i="23"/>
  <c r="J124" i="23"/>
  <c r="J126" i="23"/>
  <c r="J127" i="23"/>
  <c r="J128" i="23"/>
  <c r="J129" i="23"/>
  <c r="J130" i="23"/>
  <c r="J131" i="23"/>
  <c r="J132" i="23"/>
  <c r="J133" i="23"/>
  <c r="J134" i="23"/>
  <c r="J135" i="23"/>
  <c r="J136" i="23"/>
  <c r="J137" i="23"/>
  <c r="J138" i="23"/>
  <c r="J139" i="23"/>
  <c r="J140" i="23"/>
  <c r="J141" i="23"/>
  <c r="J142" i="23"/>
  <c r="J143" i="23"/>
  <c r="J144" i="23"/>
  <c r="J145" i="23"/>
  <c r="J146" i="23"/>
  <c r="J147" i="23"/>
  <c r="J148" i="23"/>
  <c r="J149" i="23"/>
  <c r="J150" i="23"/>
  <c r="J151" i="23"/>
  <c r="J152" i="23"/>
  <c r="J153" i="23"/>
  <c r="J154" i="23"/>
  <c r="J156" i="23"/>
  <c r="J157" i="23"/>
  <c r="J158" i="23"/>
  <c r="J159" i="23"/>
  <c r="J160" i="23"/>
  <c r="J161" i="23"/>
  <c r="J162" i="23"/>
  <c r="J163" i="23"/>
  <c r="J164" i="23"/>
  <c r="J165" i="23"/>
  <c r="J166" i="23"/>
  <c r="J167" i="23"/>
  <c r="J168" i="23"/>
  <c r="J169" i="23"/>
  <c r="J170" i="23"/>
  <c r="J171" i="23"/>
  <c r="J172" i="23"/>
  <c r="J173" i="23"/>
  <c r="J174" i="23"/>
  <c r="J175" i="23"/>
  <c r="J176" i="23"/>
  <c r="J177" i="23"/>
  <c r="J178" i="23"/>
  <c r="J179" i="23"/>
  <c r="J180" i="23"/>
  <c r="J181" i="23"/>
  <c r="J182" i="23"/>
  <c r="J183" i="23"/>
  <c r="J184" i="23"/>
  <c r="J185" i="23"/>
  <c r="J186" i="23"/>
  <c r="J187" i="23"/>
  <c r="J188" i="23"/>
  <c r="J189" i="23"/>
  <c r="J190" i="23"/>
  <c r="J191" i="23"/>
  <c r="J192" i="23"/>
  <c r="J194" i="23"/>
  <c r="J195" i="23"/>
  <c r="J196" i="23"/>
  <c r="J197" i="23"/>
  <c r="J198" i="23"/>
  <c r="J199" i="23"/>
  <c r="J200" i="23"/>
  <c r="J204" i="23"/>
  <c r="J206" i="23"/>
  <c r="J207" i="23"/>
  <c r="J208" i="23"/>
  <c r="J209" i="23"/>
  <c r="J210" i="23"/>
  <c r="J211" i="23"/>
  <c r="J212" i="23"/>
  <c r="J213" i="23"/>
  <c r="J215" i="23"/>
  <c r="J216" i="23"/>
  <c r="J217" i="23"/>
  <c r="J218" i="23"/>
  <c r="J219" i="23"/>
  <c r="J220" i="23"/>
  <c r="J221" i="23"/>
  <c r="J222" i="23"/>
  <c r="J223" i="23"/>
  <c r="J224" i="23"/>
  <c r="J225" i="23"/>
  <c r="J226" i="23"/>
  <c r="J227" i="23"/>
  <c r="J228" i="23"/>
  <c r="J230" i="23"/>
  <c r="J231" i="23"/>
  <c r="J232" i="23"/>
  <c r="J233" i="23"/>
  <c r="J234" i="23"/>
  <c r="J235" i="23"/>
  <c r="J236" i="23"/>
  <c r="J238" i="23"/>
  <c r="J239" i="23"/>
  <c r="J240" i="23"/>
  <c r="J241" i="23"/>
  <c r="J242" i="23"/>
  <c r="J243" i="23"/>
  <c r="J244" i="23"/>
  <c r="J245" i="23"/>
  <c r="J246" i="23"/>
  <c r="J247" i="23"/>
  <c r="J248" i="23"/>
  <c r="J249" i="23"/>
  <c r="J250" i="23"/>
  <c r="J251" i="23"/>
  <c r="J252" i="23"/>
  <c r="J253" i="23"/>
  <c r="J254" i="23"/>
  <c r="J256" i="23"/>
  <c r="J257" i="23"/>
  <c r="J258" i="23"/>
  <c r="J259" i="23"/>
  <c r="J260" i="23"/>
  <c r="J261" i="23"/>
  <c r="J262" i="23"/>
  <c r="J263" i="23"/>
  <c r="J264" i="23"/>
  <c r="J265" i="23"/>
  <c r="J266" i="23"/>
  <c r="J267" i="23"/>
  <c r="J268" i="23"/>
  <c r="J269" i="23"/>
  <c r="J270" i="23"/>
  <c r="J271" i="23"/>
  <c r="J273" i="23"/>
  <c r="J274" i="23"/>
  <c r="J275" i="23"/>
  <c r="J277" i="23"/>
  <c r="J278" i="23"/>
  <c r="J279" i="23"/>
  <c r="J280" i="23"/>
  <c r="J281" i="23"/>
  <c r="J282" i="23"/>
  <c r="J283" i="23"/>
  <c r="J284" i="23"/>
  <c r="J285" i="23"/>
  <c r="J286" i="23"/>
  <c r="J287" i="23"/>
  <c r="J288" i="23"/>
  <c r="J289" i="23"/>
  <c r="J290" i="23"/>
  <c r="J291" i="23"/>
  <c r="J292" i="23"/>
  <c r="J294" i="23"/>
  <c r="J295" i="23"/>
  <c r="J296" i="23"/>
  <c r="J297" i="23"/>
  <c r="J298" i="23"/>
  <c r="J299" i="23"/>
  <c r="J300" i="23"/>
  <c r="J301" i="23"/>
  <c r="J302" i="23"/>
  <c r="J304" i="23"/>
  <c r="J303" i="23" s="1"/>
  <c r="J306" i="23"/>
  <c r="J307" i="23"/>
  <c r="J308" i="23"/>
  <c r="J310" i="23"/>
  <c r="J311" i="23"/>
  <c r="J313" i="23"/>
  <c r="J314" i="23"/>
  <c r="J316" i="23"/>
  <c r="J315" i="23" s="1"/>
  <c r="J318" i="23"/>
  <c r="J319" i="23"/>
  <c r="J320" i="23"/>
  <c r="J321" i="23"/>
  <c r="J322" i="23"/>
  <c r="J323" i="23"/>
  <c r="J324" i="23"/>
  <c r="J325" i="23"/>
  <c r="J326" i="23"/>
  <c r="J327" i="23"/>
  <c r="J329" i="23"/>
  <c r="J330" i="23"/>
  <c r="J332" i="23"/>
  <c r="J333" i="23"/>
  <c r="J334" i="23"/>
  <c r="J335" i="23"/>
  <c r="J336" i="23"/>
  <c r="J338" i="23"/>
  <c r="J339" i="23"/>
  <c r="J340" i="23"/>
  <c r="J341" i="23"/>
  <c r="J342" i="23"/>
  <c r="J343" i="23"/>
  <c r="J344" i="23"/>
  <c r="J345" i="23"/>
  <c r="J347" i="23"/>
  <c r="J348" i="23"/>
  <c r="J349" i="23"/>
  <c r="J350" i="23"/>
  <c r="J351" i="23"/>
  <c r="J352" i="23"/>
  <c r="J353" i="23"/>
  <c r="J354" i="23"/>
  <c r="J355" i="23"/>
  <c r="J356" i="23"/>
  <c r="J357" i="23"/>
  <c r="J358" i="23"/>
  <c r="J359" i="23"/>
  <c r="J360" i="23"/>
  <c r="J361" i="23"/>
  <c r="J362" i="23"/>
  <c r="J363" i="23"/>
  <c r="J365" i="23"/>
  <c r="J364" i="23" s="1"/>
  <c r="J367" i="23"/>
  <c r="J366" i="23" s="1"/>
  <c r="J372" i="23"/>
  <c r="J373" i="23"/>
  <c r="J374" i="23"/>
  <c r="J376" i="23"/>
  <c r="J377" i="23"/>
  <c r="J378" i="23"/>
  <c r="J379" i="23"/>
  <c r="J381" i="23"/>
  <c r="J382" i="23"/>
  <c r="J383" i="23"/>
  <c r="J386" i="23"/>
  <c r="J387" i="23"/>
  <c r="J388" i="23"/>
  <c r="J389" i="23"/>
  <c r="J390" i="23"/>
  <c r="J391" i="23"/>
  <c r="J392" i="23"/>
  <c r="J393" i="23"/>
  <c r="J394" i="23"/>
  <c r="J395" i="23"/>
  <c r="J396" i="23"/>
  <c r="J399" i="23"/>
  <c r="J398" i="23" s="1"/>
  <c r="J401" i="23"/>
  <c r="J402" i="23"/>
  <c r="J403" i="23"/>
  <c r="J406" i="23"/>
  <c r="J407" i="23"/>
  <c r="J408" i="23"/>
  <c r="J409" i="23"/>
  <c r="J411" i="23"/>
  <c r="J410" i="23" s="1"/>
  <c r="J413" i="23"/>
  <c r="J412" i="23" s="1"/>
  <c r="J417" i="23"/>
  <c r="J418" i="23"/>
  <c r="J419" i="23"/>
  <c r="J421" i="23"/>
  <c r="J422" i="23"/>
  <c r="J423" i="23"/>
  <c r="J424" i="23"/>
  <c r="J427" i="23"/>
  <c r="J428" i="23"/>
  <c r="J429" i="23"/>
  <c r="J430" i="23"/>
  <c r="J431" i="23"/>
  <c r="J432" i="23"/>
  <c r="J433" i="23"/>
  <c r="J434" i="23"/>
  <c r="J435" i="23"/>
  <c r="J436" i="23"/>
  <c r="J439" i="23"/>
  <c r="J438" i="23" s="1"/>
  <c r="J441" i="23"/>
  <c r="J442" i="23"/>
  <c r="J443" i="23"/>
  <c r="J444" i="23"/>
  <c r="J446" i="23"/>
  <c r="J447" i="23"/>
  <c r="J448" i="23"/>
  <c r="J449" i="23"/>
  <c r="J451" i="23"/>
  <c r="J450" i="23" s="1"/>
  <c r="J11" i="23"/>
  <c r="J12" i="23"/>
  <c r="J13" i="23"/>
  <c r="J14" i="23"/>
  <c r="J15" i="23"/>
  <c r="J455" i="23" l="1"/>
  <c r="J454" i="23" s="1"/>
  <c r="C12" i="8" s="1"/>
  <c r="J761" i="23"/>
  <c r="C14" i="8" s="1"/>
  <c r="J670" i="23"/>
  <c r="J688" i="23"/>
  <c r="J566" i="23"/>
  <c r="J608" i="23"/>
  <c r="J440" i="23"/>
  <c r="J420" i="23"/>
  <c r="J371" i="23"/>
  <c r="J416" i="23"/>
  <c r="J380" i="23"/>
  <c r="J426" i="23"/>
  <c r="J425" i="23" s="1"/>
  <c r="J400" i="23"/>
  <c r="J385" i="23"/>
  <c r="J384" i="23" s="1"/>
  <c r="J445" i="23"/>
  <c r="J375" i="23"/>
  <c r="J405" i="23"/>
  <c r="J272" i="23"/>
  <c r="J305" i="23"/>
  <c r="J214" i="23"/>
  <c r="J205" i="23"/>
  <c r="J276" i="23"/>
  <c r="J309" i="23"/>
  <c r="J255" i="23"/>
  <c r="J229" i="23"/>
  <c r="J237" i="23"/>
  <c r="J203" i="23"/>
  <c r="J293" i="23"/>
  <c r="J331" i="23"/>
  <c r="J328" i="23"/>
  <c r="J346" i="23"/>
  <c r="J337" i="23"/>
  <c r="J317" i="23"/>
  <c r="J312" i="23"/>
  <c r="J125" i="23"/>
  <c r="J155" i="23"/>
  <c r="J94" i="23"/>
  <c r="J193" i="23"/>
  <c r="J16" i="23"/>
  <c r="J62" i="23"/>
  <c r="J77" i="23"/>
  <c r="J10" i="23"/>
  <c r="J202" i="23" l="1"/>
  <c r="J201" i="23" s="1"/>
  <c r="C10" i="8" s="1"/>
  <c r="J565" i="23"/>
  <c r="C13" i="8" s="1"/>
  <c r="J437" i="23"/>
  <c r="J397" i="23"/>
  <c r="J370" i="23"/>
  <c r="J415" i="23"/>
  <c r="J9" i="23"/>
  <c r="J8" i="23" s="1"/>
  <c r="C9" i="8" s="1"/>
  <c r="J414" i="23" l="1"/>
  <c r="J369" i="23"/>
  <c r="J368" i="23" l="1"/>
  <c r="C11" i="8" s="1"/>
  <c r="J7" i="23" l="1"/>
  <c r="C8" i="8" s="1"/>
  <c r="J1485" i="23" l="1"/>
  <c r="C21" i="8" s="1"/>
  <c r="J6" i="23" l="1"/>
  <c r="C7" i="8" s="1"/>
  <c r="C26" i="8" s="1"/>
  <c r="C27" i="8" s="1"/>
  <c r="C28" i="8" s="1"/>
  <c r="C29" i="8" l="1"/>
  <c r="C30" i="8" s="1"/>
</calcChain>
</file>

<file path=xl/sharedStrings.xml><?xml version="1.0" encoding="utf-8"?>
<sst xmlns="http://schemas.openxmlformats.org/spreadsheetml/2006/main" count="6683" uniqueCount="3299">
  <si>
    <t>Opis postavke</t>
  </si>
  <si>
    <t>kos</t>
  </si>
  <si>
    <t>kpl</t>
  </si>
  <si>
    <t>ZEMELJSKA DELA</t>
  </si>
  <si>
    <t>Količina</t>
  </si>
  <si>
    <t>ID1</t>
  </si>
  <si>
    <t>Opomba</t>
  </si>
  <si>
    <t>ID</t>
  </si>
  <si>
    <t>3_6</t>
  </si>
  <si>
    <t>ELEKTRIČNO GRETJE KRETNIC</t>
  </si>
  <si>
    <t>OPOMBE</t>
  </si>
  <si>
    <t>KABLI</t>
  </si>
  <si>
    <t>ZUNANJE NAPRAVE</t>
  </si>
  <si>
    <t>DEMONTAŽE</t>
  </si>
  <si>
    <t>NOTRANJE NAPRAVE</t>
  </si>
  <si>
    <t>OSTALA IN SPLOŠNA DELA</t>
  </si>
  <si>
    <t>3.4.1.A2</t>
  </si>
  <si>
    <t>Opomba: Pri opremi in materialu je potrebno upoštevati stroške izdelave meritev, preizkusa in zagona, vključno s pridobitvijo ustreznih certifikatov in potrdil s strani pooblaščenih institucij.</t>
  </si>
  <si>
    <t>Opomba: Pri izvedbi je potrebno upoštevati stroške vseh pripravljalnih in zaključnih del (vključno z usklajevanjem z ostalimi izvajalci na objektu) ter vse transportne, skladiščne, zavarovalne in ostale splošne stroške.</t>
  </si>
  <si>
    <t>Opomba: Pri vseh postavkah se upošteva dobava in montaža opreme, v kolikor ni navedeno drugače.</t>
  </si>
  <si>
    <t>Drobni material</t>
  </si>
  <si>
    <t>ura</t>
  </si>
  <si>
    <t xml:space="preserve">Opomba: Vsa oprema in material se mora dobaviti z vsemi ustreznimi certifikati, atesti, garancijami, navodili za obratovanje, vzdrževanje, posluževanje in servisiranje (v skladu z veljavno zakonodajo in zahtevami naročnika). </t>
  </si>
  <si>
    <t/>
  </si>
  <si>
    <t>Označitev vseh kablov v kabelskih jaških, tehničnih prostorih, omarah, kabelskih policah.</t>
  </si>
  <si>
    <t>m1</t>
  </si>
  <si>
    <t>m</t>
  </si>
  <si>
    <t>3_1</t>
  </si>
  <si>
    <t>3.1</t>
  </si>
  <si>
    <t>3.1.1</t>
  </si>
  <si>
    <t>Električne inštalacije zunanje razsvetljave</t>
  </si>
  <si>
    <t>3.1.1.A</t>
  </si>
  <si>
    <t>GRADBENA DELA</t>
  </si>
  <si>
    <t>3.1.1.B</t>
  </si>
  <si>
    <t>KONSTRUKCIJSKO MONTAŽNA DELA</t>
  </si>
  <si>
    <t>3.1.1.C</t>
  </si>
  <si>
    <t>SVETILKE</t>
  </si>
  <si>
    <t>3.1.1.D</t>
  </si>
  <si>
    <t>ELEKTROMONTAŽNA DELA ZA ZUNANJO RAZSVETLJAVO</t>
  </si>
  <si>
    <t>3.1.1.A1</t>
  </si>
  <si>
    <t>Zakoličba kabelske trase. Zajema novo traso za izgradnjo kabelske kanalizacije za zunanji razvod kablov.</t>
  </si>
  <si>
    <t>3.1.1.A2</t>
  </si>
  <si>
    <t>Izdelava kabelske kanalizacije z upogljivimi PE-HD (stigmaflex) cevmi v zemljišču III.  kategorije. Obseg del: izkop jarka, izdelava podlage za cevi iz peska granulacije 3-7 mm, dobava in polaganje cevi, dobava in vgraditev distančnikov, obbetoniranje cevi (na povoznih površinah) z betonom C16/20 v višini 10 cm nad zgornjim temenom cevi, zasip jarka z utrjevanjem po slojih in odvoz odvečnega materiala in ureditev okolice. Cev 1xpremera 110 mm</t>
  </si>
  <si>
    <t>3.1.1.A3</t>
  </si>
  <si>
    <t>Enako toda cev 3xpremera 110 mm</t>
  </si>
  <si>
    <t>3.1.1.A4</t>
  </si>
  <si>
    <t>Izdelava kabelske kanalizacije pod tiri (povoznimi površinami) z upogljivimi PEHD (Stigmagflex) cevi premera 110 mm v gramozni gredi. Obseg del: izkop jarka, izdelava podlage za cevi iz peska granulacije 3-7 mm, dobava in polaganje cevi, dobava in vgraditev distančnikov, obbetoniranje cevi z betonom C16/20 v višini 10 cm okoli cevi, zasip jarka z utrjevanjem po slojih in odvoz odvečnega materiala in ureditev okolice. Cev 1xpremera 110 mm</t>
  </si>
  <si>
    <t>3.1.1.A5</t>
  </si>
  <si>
    <t>Enako toda cev 2xpremera 110 mm</t>
  </si>
  <si>
    <t>3.1.1.A6</t>
  </si>
  <si>
    <t>Izkop odprtine v utrjeni peščeni podlagi za izgradnjo jaška tip C . Dimenzija izkopa za jašek C je 1x1x1,2m.</t>
  </si>
  <si>
    <t>3.1.1.A7</t>
  </si>
  <si>
    <t>Enako toda tip A jašek svetlih mer 120x120x220 cm</t>
  </si>
  <si>
    <t>3.1.1.A8</t>
  </si>
  <si>
    <t xml:space="preserve">Izgradnja armiranobetonskega jaška tip C z litoželeznim pokrovom 60x60 cm, nosilnostjo 250 kN z napisom "Elektrika" , svetlih mer 60x60x80 cm z betoniranjem C 25/30, kompletno z armaturo in opažem. </t>
  </si>
  <si>
    <t>od navedenega števila pokrovov se pokrovi na peronu izvedejo iz RF materiala tako, da se v pokrov vgradijo tlakovci.</t>
  </si>
  <si>
    <t>3.1.1.A9</t>
  </si>
  <si>
    <t>Enako toda tip A jašek svetlih mer 120x120x210 cm</t>
  </si>
  <si>
    <t>3.1.1.A10</t>
  </si>
  <si>
    <t xml:space="preserve">Izgradnja betonskega temelja za  drog (peron, parkirišče, dostopne poti) zunanje razvetljave  z betonom C25/30  svetlih mer 50x50x100 cm, kompletno z sidrno ploščo in sidrnimi vijaki (nerjavečimi) ter uvodnimi pvc cevmi 1*60 mm, ter 1*36 mm za ozemljitev. </t>
  </si>
  <si>
    <t>Ttemelj za drog za osvetlitev perona se izdela tako, da temelj droga ni viden (če je ta predviden na peronu).</t>
  </si>
  <si>
    <t>3.1.1.A11</t>
  </si>
  <si>
    <t>Izgradnja betonskega temelja za  drog zunanje razvetljave  '(drog s plezalnimi klini) z betonom C25/30  svetlih mer 60x60x180 cm, ter vgrajeno betonsko cevjo fi 200 mm, dolžine 180 cm, in PVC cevjo 2*fi 50 mm za uvod-izvod kabla-kompletno.</t>
  </si>
  <si>
    <t>3.1.1.A12</t>
  </si>
  <si>
    <t>Demontaža obstoječih drogov l=11m razsvetljave skupaj s temeljem dim 60x60x180 ter svetilko in odvoz na deponijo.</t>
  </si>
  <si>
    <t>3.1.1.A13</t>
  </si>
  <si>
    <t>Osvetlitev začasnega perona dolžine cca 70m z ambulantnimi drogovi h=10m (cca 3 kosi). Na vsakem drogu se na konzolo namesti svetilka z sijalko 250W-NaVT. Dovodni kabel se začasno položi in mehansko zaščiti. Kompletno.</t>
  </si>
  <si>
    <t>3.1.1.B1</t>
  </si>
  <si>
    <t xml:space="preserve">Dobava in montaža pocinkanega jeklenega droga na izdelani temelj (cinkanje po SIST EN-ISO 1461). Drog dolžine L=5m montiran s sidrnimi vijaki. Opremljen naj bo  s spono za ozemljitev z vijakom. Vgrajeno naj ima vrstno sponko z odcepno varovalko tip PVE-5/6-2 (Stanovnik ali tej ustrezno). Sidrni vijaki morajo biti iz nerjavečega materiala. Drog se na peronih montira tako, da so vijaki pod tlakovci perona. Na drog (nekatere) bo montirana dodatna optežba kot je zvočniška troblja, el. ura, napisna tabla in podobno). Največja obtežba je ura 40 kg na višini 3,2 m. </t>
  </si>
  <si>
    <t>3.1.1.B2</t>
  </si>
  <si>
    <t>Bitumenska zaščita spodnjega dela kovinskih drogov do višine 20 cm vključno z vijaki in brez ozemljilnega vodnika.</t>
  </si>
  <si>
    <t>3.1.1.B3</t>
  </si>
  <si>
    <t>Dobava in montaža pocinkanega jeklenega droga v izdelani temelj (cinkanje po SIST EN-ISO 1461). Drog dolžine L=11m naj bo opremljen s spono za ozemljitev, vijakos ter plezalnimi klini. Vgrajeno naj ima vrstno sponko z odcepno varovalko tip PVE-5/16-2 (Stanovnik ali tej ustrezno). Drog je potrebno opremiti tudi z jekleno vrvjo kompletno s pritrditvijo ali z varnostnim vodilom, za varovanje proti padcu v globino</t>
  </si>
  <si>
    <t>3.1.1.B4</t>
  </si>
  <si>
    <t>3.1.1.B5</t>
  </si>
  <si>
    <t>Konzola za namestitev treh reflektorjev na drog  višine h=11m</t>
  </si>
  <si>
    <t>3.1.1.B6</t>
  </si>
  <si>
    <t>Konzola za namestitev dveh svetilk na drog  višine h=11m</t>
  </si>
  <si>
    <t>3.1.1.B7</t>
  </si>
  <si>
    <t>Konzola za namestitev dveh svetilk na drog  višine h=5m</t>
  </si>
  <si>
    <t>SVETILKE ZUNANJE RAZSVETLJAVE</t>
  </si>
  <si>
    <t>3.1.1.C1</t>
  </si>
  <si>
    <t>3.1.1.C2</t>
  </si>
  <si>
    <t>Pritrdilna prirobnica za kandelaber natičnega premera Ø 40 mm</t>
  </si>
  <si>
    <t>3.1.1.C3</t>
  </si>
  <si>
    <t>3.1.1.C4</t>
  </si>
  <si>
    <t xml:space="preserve"> 5XC10008XM1-pritrdilna prirobnica za kandelaber natičnega premera Ø 76 mm</t>
  </si>
  <si>
    <t>3.1.1.C5</t>
  </si>
  <si>
    <t>3.1.1.D1</t>
  </si>
  <si>
    <t>3.1.1.D2</t>
  </si>
  <si>
    <t>3.1.1.D3</t>
  </si>
  <si>
    <t>3.1.1.D4</t>
  </si>
  <si>
    <t>3.1.1.D5</t>
  </si>
  <si>
    <t>3.1.1.D6</t>
  </si>
  <si>
    <t>Enako toda kabel NYY-J-4x185 mm2</t>
  </si>
  <si>
    <t>3.1.1.D7</t>
  </si>
  <si>
    <t>Dobava in polaganje traku Rf 30*3,5mm položen v izkopani kanal za ozemljitev drogov zunanje razsvetljave, kompletno s križno sponko in povezavo z drogovi z jekleno vrvjo.</t>
  </si>
  <si>
    <t>3.1.1.D8</t>
  </si>
  <si>
    <t>Križna sponka pri vsakem drogu zunanje razsvetljave za ozemljitev droga ter ostalih prevodnih mas kot so ograje, obvestilne table, zavetišče, jeklene klopi na peronu in podobno.</t>
  </si>
  <si>
    <t>3.1.1.D9</t>
  </si>
  <si>
    <t>3.1.1.D10</t>
  </si>
  <si>
    <t>Enako toda dolžine do 10 m</t>
  </si>
  <si>
    <t>3.1.1.D11</t>
  </si>
  <si>
    <t>3.1.1.D12</t>
  </si>
  <si>
    <t>Dobava in montaža vezice za ozemljitev kovinskih elementov, drogov ograje, in podobno H07V-K-16 mm2, l=0,5m</t>
  </si>
  <si>
    <t>3.1.1.D13</t>
  </si>
  <si>
    <t>Ranžiranje, uvod in priklop položenih NN kablov na sponke v el. omarah ter v končnikih kandelabrov</t>
  </si>
  <si>
    <t>kpl.</t>
  </si>
  <si>
    <t>3.1.1.D14</t>
  </si>
  <si>
    <t xml:space="preserve">Označitev položenih NN kablov v kabelskih jaških s trajno oznako (oznaka kabla, namen) </t>
  </si>
  <si>
    <t>3.1.1.D15</t>
  </si>
  <si>
    <t>Razdelilnik RG-A1 je predviden kot ena večja prostostoječa termoplastična omara odporna na UV žarke, z vgrajenim polnilom za podstavek, ključavnico SŽ-EE, dimenzij 1250x1250x320 mm, IP54 z vgrajeno opremo. Pred izvedbo preveriti velikost:</t>
  </si>
  <si>
    <t>3.1.1.D16</t>
  </si>
  <si>
    <t xml:space="preserve"> - predal za načrt A4</t>
  </si>
  <si>
    <t>3.1.1.D17</t>
  </si>
  <si>
    <t xml:space="preserve"> - LED svetilka 8W/230VAC za omaro s končnim stikalm</t>
  </si>
  <si>
    <t>3.1.1.D18</t>
  </si>
  <si>
    <t xml:space="preserve"> - 1f vtičnica šuko 16A/230VAC, montaža DIN letev</t>
  </si>
  <si>
    <t>3.1.1.D19</t>
  </si>
  <si>
    <t xml:space="preserve"> - odklopnik 3p, 320A, 50kA </t>
  </si>
  <si>
    <t>3.1.1.D20</t>
  </si>
  <si>
    <t xml:space="preserve"> - adapter za 60mm sestem  630A za MC3, 3p</t>
  </si>
  <si>
    <t>3.1.1.D21</t>
  </si>
  <si>
    <t xml:space="preserve"> - varovalčni ločilnik 250A za 60mm sestem, 3p</t>
  </si>
  <si>
    <t>3.1.1.D22</t>
  </si>
  <si>
    <t xml:space="preserve"> - varovalčni ločilnik 160A za 60mm sestem, 3p</t>
  </si>
  <si>
    <t>3.1.1.D23</t>
  </si>
  <si>
    <t xml:space="preserve"> - nosilec zbiralk za 60mm sestem</t>
  </si>
  <si>
    <t>3.1.1.D24</t>
  </si>
  <si>
    <t xml:space="preserve"> - končno prekritje zbiralk</t>
  </si>
  <si>
    <t>3.1.1.D25</t>
  </si>
  <si>
    <t xml:space="preserve"> - bakrena zbiralka Cu, 573A, 30x10mm, 2m</t>
  </si>
  <si>
    <t>3.1.1.D26</t>
  </si>
  <si>
    <t xml:space="preserve"> - instalacijski odklopnik do velikosti 10A/1p-B, 10kA</t>
  </si>
  <si>
    <t>3.1.1.D27</t>
  </si>
  <si>
    <t xml:space="preserve"> - instalacijski odklopnik do velikosti 6A/1p-B, 10kA</t>
  </si>
  <si>
    <t>3.1.1.D28</t>
  </si>
  <si>
    <t>- zaščitno stikalo KZS In=16A, Ii=0,03A</t>
  </si>
  <si>
    <t>3.1.1.D29</t>
  </si>
  <si>
    <t>- grelec za omaro 100W s priključno spomko</t>
  </si>
  <si>
    <t>3.1.1.D30</t>
  </si>
  <si>
    <t>- regulator temperature in vlage v omari, 40-90% rF</t>
  </si>
  <si>
    <t>3.1.1.D31</t>
  </si>
  <si>
    <t>- števec 3f Inepro metering PRO 380-MOD, max 100A, RS485 MOD BUS protokol, 2T</t>
  </si>
  <si>
    <t>3.1.1.D32</t>
  </si>
  <si>
    <t>- naprava Combox z oklepljenim komunikacijskim kablom za ožičenje odčitavanja</t>
  </si>
  <si>
    <t>3.1.1.D33</t>
  </si>
  <si>
    <t>- Naprava Asimina AXP3P01 z varovalko</t>
  </si>
  <si>
    <t>3.1.1.D34</t>
  </si>
  <si>
    <t>- vrstne sponke do vs 35mm2</t>
  </si>
  <si>
    <t>3.1.1.D35</t>
  </si>
  <si>
    <t>- PEN zbiralka</t>
  </si>
  <si>
    <t>3.1.1.D36</t>
  </si>
  <si>
    <t>- kanal IKP1</t>
  </si>
  <si>
    <t>3.1.1.D37</t>
  </si>
  <si>
    <t>Razdelilnik RZR-A1 je predviden kot ena večja prostostoječa termoplastična omara odporna na UV žarke, z vgrajenim polnilom za podstavek, ključavnico SŽ-EE, dimenzij 1250x1500x320 mm, IP54 z vgrajeno opremo. Pred izvedbo preveriti velikost:</t>
  </si>
  <si>
    <t>3.1.1.D38</t>
  </si>
  <si>
    <t>3.1.1.D39</t>
  </si>
  <si>
    <t>3.1.1.D40</t>
  </si>
  <si>
    <t>3.1.1.D41</t>
  </si>
  <si>
    <t>3.1.1.D42</t>
  </si>
  <si>
    <t>3.1.1.D43</t>
  </si>
  <si>
    <t xml:space="preserve"> - stikalo vgrajeno na šino 3p, 80A </t>
  </si>
  <si>
    <t>3.1.1.D44</t>
  </si>
  <si>
    <t>- stikalo 10 A vgradno na šino tripoložajno dvopolno 1-0-2</t>
  </si>
  <si>
    <t>3.1.1.D45</t>
  </si>
  <si>
    <t>- stikalo 10 A na šino dvopolno, položaj 0-1</t>
  </si>
  <si>
    <t>3.1.1.D46</t>
  </si>
  <si>
    <t xml:space="preserve"> - instalacijski odklopnik do velikosti 16A/1p-C</t>
  </si>
  <si>
    <t>3.1.1.D47</t>
  </si>
  <si>
    <t xml:space="preserve"> - instalacijski odklopnik do velikosti 16A/1p-B</t>
  </si>
  <si>
    <t>3.1.1.D48</t>
  </si>
  <si>
    <t xml:space="preserve"> - instalacijski odklopnik do velikosti 10A/1p-B</t>
  </si>
  <si>
    <t>3.1.1.D49</t>
  </si>
  <si>
    <t xml:space="preserve"> - instalacijski odklopnik do velikosti 2A/2p-D</t>
  </si>
  <si>
    <t>3.1.1.D50</t>
  </si>
  <si>
    <t xml:space="preserve"> - instalacijski odklopnik do velikosti 2A/1p-B</t>
  </si>
  <si>
    <t>3.1.1.D51</t>
  </si>
  <si>
    <t>3.1.1.D52</t>
  </si>
  <si>
    <t xml:space="preserve"> - varovalčni ločilnik tytan II, 3p, 63A</t>
  </si>
  <si>
    <t>3.1.1.D53</t>
  </si>
  <si>
    <t xml:space="preserve"> - pomožni kontakt za instalacijski odklopnik </t>
  </si>
  <si>
    <t>3.1.1.D54</t>
  </si>
  <si>
    <t xml:space="preserve"> - pomožni kontakt za RCD stikalo</t>
  </si>
  <si>
    <t>3.1.1.D55</t>
  </si>
  <si>
    <t xml:space="preserve"> - kontaktor 230V, 20A, 4-0, krm. nap. 230V,AC</t>
  </si>
  <si>
    <t>3.1.1.D56</t>
  </si>
  <si>
    <t>- časovno stikalo, 24 ur, 7 dni krm. nap. 230V</t>
  </si>
  <si>
    <t>3.1.1.D57</t>
  </si>
  <si>
    <t>- svetlobni rele s senzorjem 230V</t>
  </si>
  <si>
    <t>3.1.1.D58</t>
  </si>
  <si>
    <t>- zaščitno stik. RCCB In=63A, Ii=0,03A s povečano odpornostjo na atmosferska pražnenja</t>
  </si>
  <si>
    <t>3.1.1.D59</t>
  </si>
  <si>
    <t>- FSA naprava za avtomatski ponovni vklop zaščitnega stikala</t>
  </si>
  <si>
    <t>3.1.1.D60</t>
  </si>
  <si>
    <t>3.1.1.D61</t>
  </si>
  <si>
    <t>- pomožni rele, 10A, 4-0, krm. nap. 230V,AC</t>
  </si>
  <si>
    <t>3.1.1.D62</t>
  </si>
  <si>
    <t>- pomožni rele, 8A, 2 CO, krm. nap. 24V,DC</t>
  </si>
  <si>
    <t>3.1.1.D63</t>
  </si>
  <si>
    <t>- tokovni nadzorni rele s pomožnim kontaktom, UR5I1011</t>
  </si>
  <si>
    <t>3.1.1.D64</t>
  </si>
  <si>
    <t>- kontrolnik napetosti za tri faze z dvema pomožnima kontaktoma kot URAU3N11-</t>
  </si>
  <si>
    <t>3.1.1.D65</t>
  </si>
  <si>
    <t>- prenapetostni odvodniki za TN sistem nivo C</t>
  </si>
  <si>
    <t>3.1.1.D66</t>
  </si>
  <si>
    <t>- ločilni transformator 400/230 V, 160 VA</t>
  </si>
  <si>
    <t>3.1.1.D67</t>
  </si>
  <si>
    <t>- usmernik 230V,AC/24V,DC V, 100 VA</t>
  </si>
  <si>
    <t>3.1.1.D68</t>
  </si>
  <si>
    <t>- vrstne sponke do vs 25 mm2</t>
  </si>
  <si>
    <t>3.1.1.D69</t>
  </si>
  <si>
    <t>- vrstne sponke vs 16 za 16 mm</t>
  </si>
  <si>
    <t>3.1.1.D70</t>
  </si>
  <si>
    <t xml:space="preserve">- vrstne sponke vs 2,5 </t>
  </si>
  <si>
    <t>3.1.1.D71</t>
  </si>
  <si>
    <t xml:space="preserve">- vrstne sponke vs 1,5 </t>
  </si>
  <si>
    <t>3.1.1.D72</t>
  </si>
  <si>
    <t xml:space="preserve">- PEN zbiralka </t>
  </si>
  <si>
    <t>3.1.1.D73</t>
  </si>
  <si>
    <t xml:space="preserve">- kanal </t>
  </si>
  <si>
    <t>3.1.1.D74</t>
  </si>
  <si>
    <t>Izkop in izdelava betonskega temelja z betonom C25/30 dimenzij 30x30x70 cm z vgradnjo nosilca za pritrditev ograje</t>
  </si>
  <si>
    <t>3.1.1.D75</t>
  </si>
  <si>
    <t>Nosilec žične ograje, pocinka jeklena cev fi 76,1 mm dolžine do 230 cm vgrajena v betonski temelj.</t>
  </si>
  <si>
    <t>3.1.1.D76</t>
  </si>
  <si>
    <t xml:space="preserve">Panel žične ograje narejen iz okvirja 180x110 cm s pocinkano cevjo fi 34. Pletena pocinkana mreža z okencem 30x30 mm velikosti 180x110 cm. Opremljen mora biti s tečaji in ključavnico s ključem SŽ-EE. Izvedba kot dvojna vrata. </t>
  </si>
  <si>
    <t>3.1.1.D77</t>
  </si>
  <si>
    <t xml:space="preserve">Panel žične ograje narejen iz okvirja 180x50 cm s pocinkano cevjo fi 34. Pletena pocinkana mreža z okencem 30x30 mm velikosti 180x50 cm. Opremljen mora biti s tečaji in ključavnico s ključem SŽ-EE. Izvedba kot dvojna vrata. </t>
  </si>
  <si>
    <t>3.1.1.D78</t>
  </si>
  <si>
    <t xml:space="preserve">Panel žične ograje narejen iz okvirja 180x30 cm s pocinkano cevjo fi 34. Pletena pocinkana mreža z okencem 30x50 mm velikosti 180x25 cm. Izvedba fiksna pritrditev. </t>
  </si>
  <si>
    <t>3.1.1.D79</t>
  </si>
  <si>
    <t>Meritve električnih inštalacij zunanje razsvetljave</t>
  </si>
  <si>
    <t>3.1.1.D80</t>
  </si>
  <si>
    <t>Meritve osvetljenosti na celotnem območju postaje</t>
  </si>
  <si>
    <t>ur</t>
  </si>
  <si>
    <t>3_8</t>
  </si>
  <si>
    <t>VIDEO NADZORNI SISTEM</t>
  </si>
  <si>
    <t>Vsa oprema, potrebna za priklop video sistema na omrežje JŽI (omrežna stikala, inštalacije, LAN prenapetostni odvodniki, kabelski razvod…) so zajeta v načrtu 3/7 Načrt TK naprav št. 53 37 656/3</t>
  </si>
  <si>
    <t>PRO-TK omare in vsa vgrajena oprema v omarah je del popisa v načrtu 3/7 Načrt TK naprav št. 53 37 656/3</t>
  </si>
  <si>
    <t>Kot naprimer: AXIS P1467-LE Bullet Camera ali boljše</t>
  </si>
  <si>
    <t xml:space="preserve">Dodatno podnožje zunanjo montažo, nadometni ali zadnji uvod kabla, ohišje IP66/IP67, IK10
</t>
  </si>
  <si>
    <t>Kot naprimer: AXIS TQ1602-E Conduit Back Box ali boljše</t>
  </si>
  <si>
    <t>Nosilec za montažo no kovinski drog, primeren za različne debeline drogov, odpornost na vandalizem IK10, NEMA 4X zaščita pred korozijo, objemke iz nerjavečega jekla</t>
  </si>
  <si>
    <t>Kot naprimer: AXIS T91B47 Pole Mount ali boljše</t>
  </si>
  <si>
    <t>Kot naprimer: AXIS P3267-LVE Dome Camera ali boljše</t>
  </si>
  <si>
    <t>Dodatno podnožje zunanjo montažo na strop,zadnji uvod kabla, ohišje IP66/IP67, IK10</t>
  </si>
  <si>
    <t>Kot naprimer: AXIS T94S01P Conduit Back Box ali boljše</t>
  </si>
  <si>
    <t>IR reflektor 940 nm, integrirana nastavljiva fotocelica za preklop dan/noč, nastavljiva IR intenzivnost, nastavljiv kot žarka, napajanje 12 do 32 VDC ali 24 VAC ±10%, zaščita IP66, temperatura delovanja -30 °C do +50 °C</t>
  </si>
  <si>
    <t>Kot naprimer: BOSCH IR Illuminator 5000 LR ali boljše</t>
  </si>
  <si>
    <t>Nosilec za montažo no kovinski drog, primeren za različne debeline drogov, zaščita pred korozijo, objemke iz nerjavečega jekla</t>
  </si>
  <si>
    <t>Kot naprimer: BOSCH IIR-MNT-PMB Pole mount bracket ali boljše</t>
  </si>
  <si>
    <t>Dobava in montaža opozorilnih tabel "Video nadzor" na območjih video nadzora</t>
  </si>
  <si>
    <t>Drobni, nespecificirani, pritrdilni in vezni material</t>
  </si>
  <si>
    <t>Zaradi enovitosti upravljanja in vzdrževanja mora biti video strežnik integriran v obstoječi sistem Mirasys in zagotavljati ustrezno kompatibilnost z obstoječimi lokalnimi strežniki</t>
  </si>
  <si>
    <t xml:space="preserve">Kot naprimer: HP Z1 G9 Tower i7-12700/32GB/512GB/NVIDIA RTX 3060 12GB/W11P </t>
  </si>
  <si>
    <t>80cm 31,5'' video ukrivljen profesionalni monitor primeren za neprekinjeno delovanje 24/7, LED-backlit LCD monitor / TFT active matrix; ločljivost 3840 x 2160 ( 4K ), odzivni čas 4ms, kontrastno razmmerje: 3000:1, Vidni kot 178°/178°, hitrost osveževanja 60 Hz, priključki: HDMI, DP, izhod za slušalke, USB 3.0; VEAA kompatibilno; vgrajeni zvočniki</t>
  </si>
  <si>
    <t>Kot naprimer: DELL S3221QSA</t>
  </si>
  <si>
    <t>Opomba: V postavkah kablov se upošteva dobavo in polaganje kablov v kabelsko kanalizacijo, kabelska korita, kabelske police ali inštalacijske cevi. Kabli morajo ustrezati standardom IEC 60502-1, VDE 0276-603, vodniki IEC 60228 / DIN VDE 0295, barva izolacije žile DIN VDE 0293-3 in odpornosti proti gorenju v skladu s standardom IEC 60332-1</t>
  </si>
  <si>
    <t>Dobava in polaganje zaščitne samougasne cevi s pripadajočim pritrdilnim matrialom(premer cevi prilagoditi premeru kabla).</t>
  </si>
  <si>
    <t>Označitev vseh kablov v kabelskih jaških, tehničnih prostorih, omarah, kabelskih policah s trajnimi označevalnimi ploščicami z oznako pripadajoče kamere ali reflektroja</t>
  </si>
  <si>
    <t>24 portni priključni FTP panel 19", za priključitev S/FTP kablov Cat7 24x RJ45; zadaj 110 sistem zaključitve, standard priklopa žic ANSI/TIA/EIA- 568A ali 568B, komplet z vijaki in maticami</t>
  </si>
  <si>
    <t>Drobni, nespecificirani, pritrdilni in vezni material, prevezovalni UTP kabli</t>
  </si>
  <si>
    <t>Montaža elementov na pripravljene instalacije, nastavitev elementov</t>
  </si>
  <si>
    <t>Konfiguracija sistema video nadzora, izvedba vizualizacije pri prometniku</t>
  </si>
  <si>
    <t>Meritve parametrov kabelskih FTP povezav in izdaja protokolov</t>
  </si>
  <si>
    <t>Električne meritve napajalnih kablov, položene, dolžine, končne - vse</t>
  </si>
  <si>
    <t>Instalacija na obstoječi master server Mirasys na upravljalni virtualni strežnik (omogočati mora centralno beleženje revizijske sledi na master strežniku) Lokacija Ljubljana</t>
  </si>
  <si>
    <t>Šolanje uporabnika sistema v dveh terminih</t>
  </si>
  <si>
    <t>Dobava materiala, ustrezno zaščitenega proti poškodbam, z vsemi transportnimi in manipulativnimi stroški, stroški zavarovanj, skladiščenja med transportom ali pred montažo. Pred montažo se vsak kos posebej pregleda in ugotovi ustreznost glede na zahteve. Vsaka naprava mora biti opremljena z navodili za obratovanje. Izvajalec mora pred nabavo opreme izdelati tehnološki elaborat TE za predlagano opremo, ki ga potrdi upravljavec</t>
  </si>
  <si>
    <t>Izdelava izvrtin za kable na kovinskih drogovih; protikorozijska zaščita; uvodnica; zaščitna cev 1m</t>
  </si>
  <si>
    <t>0.2.1.A</t>
  </si>
  <si>
    <t>PRIPRAVLJALNA DELA</t>
  </si>
  <si>
    <t>1.1.1.A</t>
  </si>
  <si>
    <t>PREDDELA</t>
  </si>
  <si>
    <t>3.4.1.A</t>
  </si>
  <si>
    <t>3.5.1.A</t>
  </si>
  <si>
    <t>E18</t>
  </si>
  <si>
    <t>E18.1</t>
  </si>
  <si>
    <t>OPREMA</t>
  </si>
  <si>
    <t>E18.1.A</t>
  </si>
  <si>
    <t>NAPISNA TABLA</t>
  </si>
  <si>
    <t>E18.1.B</t>
  </si>
  <si>
    <t>KRAJEVNE TABLE</t>
  </si>
  <si>
    <t>E18.1.C</t>
  </si>
  <si>
    <t>USMERJEVALNE TABLE</t>
  </si>
  <si>
    <t>E18.1.D</t>
  </si>
  <si>
    <t>PIKTOGRAMI</t>
  </si>
  <si>
    <t>E18.1.E</t>
  </si>
  <si>
    <t>TABLE ZA PREPOVED</t>
  </si>
  <si>
    <t>E18.1.F</t>
  </si>
  <si>
    <t>INFORMACIJSKI PANO ZA VOZNI RED, OBJAVE</t>
  </si>
  <si>
    <t>E18.1.G</t>
  </si>
  <si>
    <t>KOŠ ZA ODPADKE</t>
  </si>
  <si>
    <t>E18.1.H</t>
  </si>
  <si>
    <t>KLOPI / SEDEŽI</t>
  </si>
  <si>
    <t>E18.1.I</t>
  </si>
  <si>
    <t>NAPISNE PLOŠČICE</t>
  </si>
  <si>
    <t>E18.1.J</t>
  </si>
  <si>
    <t>OZNAČEVANJE PROSTOROV / STORITEV</t>
  </si>
  <si>
    <t>E18.1.K</t>
  </si>
  <si>
    <t>E18.1.L</t>
  </si>
  <si>
    <t>TEMELJI</t>
  </si>
  <si>
    <t>E18.1.A1</t>
  </si>
  <si>
    <t>Napisna tabla ŽELEZNIŠKA POSTAJA, dim. 3000/500/40, enojna, nesvetlobna, prostostoječa ali stenska, pocinkana pločevina, d = 1.5 mm, spodaj in zgoraj zavihek 40/40 mm barvana obojestransko, RAL 9003 - bela barva plastificirana (epoksi ali poliester).   Tabla je nameščena na cestni strani postajnega poslopja na kovinskem nadstrešku nad glavnim vhodom, glej situacijo.</t>
  </si>
  <si>
    <t>E18.1.B1</t>
  </si>
  <si>
    <t>Krajevna tabla dim. 2500/500/40, kovinska, enojna, stenska
Namestitev na postajnem poslopju pod nadstreškom tirna stran in čelni atiki nadstreška na otočnem peronu, glej situacijo</t>
  </si>
  <si>
    <t>E18.1.B2</t>
  </si>
  <si>
    <t>Krajevna tabla dim. 2500/500/40, kovinska, dvojna, prostostoječa
4 x cev ᴓ63 mm in 8x objemke za cev 
Namestitev pred uvozom na postajo, vzporedno s tiri, glej situacijo.</t>
  </si>
  <si>
    <t>E18.1.C1</t>
  </si>
  <si>
    <t>Usmerjevalna tabla / kažipot - kovinska, prostostoječa, dvostranska, dim. 130/250/20 mm, 1 komplet = 2x tabla in 2xnosilec, pritrjena na pocinkano cev ᴓ 63mm z objemko, 2x temelj, postavljena prečno na smer dostopa.</t>
  </si>
  <si>
    <t>E18.1.C2</t>
  </si>
  <si>
    <t>Usmerjevalna tabla - puščica, P Stopnice, P Tir / Track 2, P Tir / Track 3, P Dvigalo, puščica,  puščica, P Tir / Track 1, IZHOD / EXIT,  P Kolodvorska pot, dim. 2400/400/40 mm.
Namestitev nad stopnicami pri vhodu v podhod na postajnem peronu 1, 
nadstrešku pod streho, glej situacijo.</t>
  </si>
  <si>
    <t>E18.1.C3</t>
  </si>
  <si>
    <t>Usmerjevalna tabla -  P Stopnice, P Tir / Track 1, puščica, P Dvigalo, puščica, P Tir / Track 3, IZHOD / EXIT,  P Tir / Track 2, puščica, kovinska, viseča, dvostranska. dim. 2400/400/40 mm. Namestitev nad stopnicami pri vhodu v podhod na otočnem peronu, nadstrešku pod streho, glej situacijo.</t>
  </si>
  <si>
    <t>E18.1.C4</t>
  </si>
  <si>
    <t>Usmerjevalna tabla -  puščica, P Kolodvorska pot, P Tir / Track 1,  IZHOD / EXIT, P Prvomajska ulica, puščica, kovinska, viseča, dvostranska.                                            Namestitev table bo v podhodu, glej situacijo.</t>
  </si>
  <si>
    <t>E18.1.C5</t>
  </si>
  <si>
    <t>Usmerjevalna tabla - 8. P Tir / Track 1, (8.A 1x puščica levo in 8.B 1x puščica desno) in 8. P Tir / Track 2,3 (8.C 1x puščica levo in 8.D 1x puščica desno) kovinska, stenska, enostranska. Namestitev table bo v podhodu, na steni pred stopnicami na peron in otočni peron, glej situacijo</t>
  </si>
  <si>
    <t>E18.1.C6</t>
  </si>
  <si>
    <t>Usmerjevalna tabla/kažipot - izhod s perona 9.A 1x desno, 9.B 1x levo, kovinska, viseča, dvostranska.  Namestitev: dim. 500/500/40 mm, na peronu na drogu javne razsvetljave, vzporedno z tirom, glej sitiuacijo.</t>
  </si>
  <si>
    <t>E18.1.D1</t>
  </si>
  <si>
    <t>Piktogram - P Dostop do vlakov,kovinski, konzolni, obojestranski
Namestitev: dim. 500/500/40 mm, na fasadi postajnega poslopja s cestne strani in v podhodu glej situacijo.</t>
  </si>
  <si>
    <t>E18.1.D2</t>
  </si>
  <si>
    <t>Piktogrami - P Čakalnica, kovinski, konzolni, obojestranski, dim. 500/500/40 mm,
na fasadi postajnega poslopja s cestne in tirne strani, glej situacijo</t>
  </si>
  <si>
    <t>E18.1.D3</t>
  </si>
  <si>
    <t>Piktogram - P Kolesarnica, kovinski, konzolni, obojestranski dim. 500/500/40 mm,
Namestitev na drogu javne razsvetljave s cestne strani ali steni podhoda ali postajnega p.</t>
  </si>
  <si>
    <t>E18.1.D4</t>
  </si>
  <si>
    <t>Piktogram - P Potniška blagajna, kovinski, konzolni, obojestranski,  dim. 500/500/40 mm, na fasadi postajnega poslopja s cestne in tirne strani</t>
  </si>
  <si>
    <t>E18.1.D5</t>
  </si>
  <si>
    <t>Piktogram - P WC, kovinski, konzolni, obojestranski dim. 500/500/40 mm, na fasadi postajnega poslopja</t>
  </si>
  <si>
    <t>E18.1.E1</t>
  </si>
  <si>
    <t xml:space="preserve">Tabla za prepoved - prepovedano prečkanje tirov, dim. 2480/620/40 mm, kovinska, enostranska, dvojna, table bodo pritrjene na ograjo v medtirju vzporedno s tiri, glej situacijo. </t>
  </si>
  <si>
    <t>E18.1.F1</t>
  </si>
  <si>
    <t>Informacijski pano za vozni red, sestavo vlakov in krajevno/peronsko tablo, svetlobni, prostostoječi, dvojni, dvostranski
vitrina dim. 815/1075/35 – 4 x
krajevna peronska tabla dim.2132/400/40 mm – 1 x
RF cev, Procrom natur, ᴓ80 mm, v 2535 mm – 2 x
RF cev, Procrom natur, ᴓ80 mm, v 2100 mm – 1 x
FE podložna plošča ᴓ 280 mm -3 x
RF okrasna rozeta -3 x
ustrezno osvetljena ter z odprtinami za uvod kabla. Namestitev, glej situacijo.</t>
  </si>
  <si>
    <t>E18.1.F2</t>
  </si>
  <si>
    <t>Vitrina za DIN format B1, zunanja dim. 815/1075/35 mm stenski, enojni, zgornji rob obvestil o voznem redu največ na višini 1600 mm
Informacijska točka je sestavljena iz enega informacijskega okvirja (vitrine s polnilom
in tiskovino). Pano je enostranske izvedbe (1vitrina) in nesvetlobni. Vitrina  tiskovine DIN formatovina 35 mm naravno eluksiran ALU odpiralno krilo z nasadili zgoraj ali levo/desno polnilo leksan kovinsko hrbtišče + pluta + perforirana pločevina RAL 9016, barva bela varnostna ključavnica 2x in pritrdilni elementi</t>
  </si>
  <si>
    <t>E18.1.G1</t>
  </si>
  <si>
    <t>Koš za odpadke, zunanji kovinski, kovinski, z objemkami,odpiranje navzgor ZID+ P (na steni postajnega poslopja stebrih javne razs.in stebrih nadstrešnice), namestitev, glej situacijo.</t>
  </si>
  <si>
    <t>E18.1.G2</t>
  </si>
  <si>
    <t xml:space="preserve">Koš za odpadke, trojček s kovinskim pokrovom in tremi odprtinami za ločevanje odpadkov je nameščen v zunanjosti in notranjosti vseh javnih  prostorov. Zunanji koši imajo pepelnike, notranji pa so brez njega.  zunanji betonski, Dimenzije: 64 x 38 x 102 cm, teža 200kg volumen 3 x 40 litrov, namestitev, glej situacijo. </t>
  </si>
  <si>
    <t>E18.1.H1</t>
  </si>
  <si>
    <t>Klop/sedeži, - les, beton tip 1, (brez naslona / z naslonom)                                                      mere: 150/170/50x50x40 (85 z naslonom)cm,
Sestavi sedežev so nameščeni pri postajnem poslopju in na otočnem peronu, glej situacijo.</t>
  </si>
  <si>
    <t>Klop/sedeži - kovinski sedeži za zavetišča
mera enega sedeža 45x45 cm notranje mere. Podstavek: kovina, prašno barvano RAL 9007. Sedišče: kovinska mreža - dim. rastra 25x15mm, Klopi so pritrjene v tla ali v AB temelje dim. 60 x 80 x 25 cm.
Sestavi sedežev so nameščeni na otočnem peronu, glej situacijo.</t>
  </si>
  <si>
    <t>E18.1.I1</t>
  </si>
  <si>
    <t>Napisne ploščice iz srebrne eloksirane pločevine, obstojna na atmosferske vplive, pritrjena na stopniščne roče ograje in stene dvigala ter podhoda predvidena je strukturna razlika med ploščico in stopn. ograjo in stenami napisna ploščica vsebuje napis v Brajici s kratkim sporočilom, skladno z navodili ZDSSS, glej situacijo</t>
  </si>
  <si>
    <t>23.1 -&gt;Tir 1   
23.2 -&gt;Tir 2, 3   
23.3 -&gt;ŽELEZNIŠKA POSTAJA NOVA GORICA</t>
  </si>
  <si>
    <t>E18.1.J1</t>
  </si>
  <si>
    <t>Označevanje prostorov/storitev.
P Dvigalo, Invalidi, P WC ženski, P WC moški, P WC Invalidi, P previjalnica, nalepka, Ujeda, dim. 200/200 mm, podlaga bela, piktogram folija Avery Dennision 943, modrozelena barva,nalepka ujeda na vseh steklenih površinah, P Dvigalo nalepljeno na vratih dvigala na postajnem in otočnih peronih, P WC Ž/M, Invalidi, P previjalnica, na vratih, glej situacijo.</t>
  </si>
  <si>
    <t>DROGOVI ZA TABLE</t>
  </si>
  <si>
    <t>E18.1.K1</t>
  </si>
  <si>
    <t>Drogovi za krajevne table:
Pocinkana cev ᴓ63 mm
L = 3100 mm
Barvana RAL 7035, svetlosiva barva</t>
  </si>
  <si>
    <t>E18.1.K2</t>
  </si>
  <si>
    <t>Drogovi za usmerjevalne table / kažipot:
Pocinkana cev ᴓ63 mm
L = 2100 mm
Barvana RAL 7035, svetlosiva barva</t>
  </si>
  <si>
    <t>E18.1.K3</t>
  </si>
  <si>
    <t>Drogovi za table prepovedano prečkanje tirov:
Pocinkana cev ᴓ63 mm
L = 3100 mm
Barvana RAL 7035, svetlosiva barva</t>
  </si>
  <si>
    <t>E18.1.K4</t>
  </si>
  <si>
    <t>krajevna peronska tabla dim.2132/400/40 mm –1 x
RF cev, Procrom natur, ᴓ80 mm, v 2535 mm – 2 x
RF cev, Procrom natur, ᴓ80 mm, v 2100 mm – 1 x</t>
  </si>
  <si>
    <t>E18.1.L1</t>
  </si>
  <si>
    <t>Temelji za nosilce ᴓ60, ᴓ80 mm, - krajevne, usmerjevalne/kažipot in table za prepovenado prečkanje tirov, dim. 40/40/80 cm</t>
  </si>
  <si>
    <t>E18.1.L2</t>
  </si>
  <si>
    <t>Temelji za kovinske klopi dim. 60/80/25 cm</t>
  </si>
  <si>
    <t>0_2</t>
  </si>
  <si>
    <t>0.2</t>
  </si>
  <si>
    <t>0.2.1</t>
  </si>
  <si>
    <t>TIRNE NAPRAVE</t>
  </si>
  <si>
    <t>0.2.1.B</t>
  </si>
  <si>
    <t>ZGORNJI USTROJ</t>
  </si>
  <si>
    <t>0.2.1.C</t>
  </si>
  <si>
    <t>SPODNJI USTROJ</t>
  </si>
  <si>
    <t>0.2.1.D</t>
  </si>
  <si>
    <t>ODVODNJAVANJE</t>
  </si>
  <si>
    <t>0.2.1.E</t>
  </si>
  <si>
    <t>BOČNI PERON 1</t>
  </si>
  <si>
    <t>0.2.1.F</t>
  </si>
  <si>
    <t>OTOČNI PERON 2</t>
  </si>
  <si>
    <t>0.2.1.G</t>
  </si>
  <si>
    <t>NAKLADALNA KLANČINA IN UREDITEV DOSTOPNE CESTE</t>
  </si>
  <si>
    <t>0.2.1.H</t>
  </si>
  <si>
    <t>OSTALE UREDITVE</t>
  </si>
  <si>
    <t>0.2.1.A2</t>
  </si>
  <si>
    <t>Obnova in zavarovanje zakoličbe osi tirov in kretnic</t>
  </si>
  <si>
    <t>0.2.1.A3</t>
  </si>
  <si>
    <t>Pridobitev dovoljenja za delno zaporo ceste z obvestili in ureditvijo prometnega režima v času gradnje.</t>
  </si>
  <si>
    <t>0.2.1.A6</t>
  </si>
  <si>
    <t>Rušenje pritličnega objekta (kretniška postajanka) v klasični zidani izvedbi s temelji in temeljno ploščo, vsemi zidovi, delno leseno oblogo, s stropno lahko konstrukcijo, ostrešje je leseno z dvokapno strešino in kritino, lesenimi okni in vrati; s sortiranjem ruševin in odvozom v stalno deponijo s stroški deponiranja. Dela se izvajajo v skladu s predpisi za varno delo.
-dim.5,30 x 6,30m in 5,30 x 3,6m</t>
  </si>
  <si>
    <t>0.2.1.A7</t>
  </si>
  <si>
    <t>Rušenje enostavnega zidanega pritličnega objekta (kontrolna tehtalna hiška) ob tirni tehtnici dim.3,00x3,40m; z odvozom v stalno deponijo s stroški deponiranja.</t>
  </si>
  <si>
    <t>0.2.1.A8</t>
  </si>
  <si>
    <t>Kompletna izdelava začasnega perona iz lesenih pragov in plohov  s protizdrsno plastjo iz geosintetika ter zarisano rumeno črto nevarnega območja, širine 2,50 m, z odstranitvijo po končani uporabi.</t>
  </si>
  <si>
    <t>med obstoječima tiroma št. 5 in št. 6</t>
  </si>
  <si>
    <t>0.2.1.B1</t>
  </si>
  <si>
    <t>Začasne montaža in demontaža naprav proti potovanju tirnic 
-49E1 zaradi faznosti del</t>
  </si>
  <si>
    <t>Faze: 1A, 1B, 1D, 1F</t>
  </si>
  <si>
    <t>0.2.1.B2</t>
  </si>
  <si>
    <t xml:space="preserve">Demontaža naprav proti potovanju tirnic  </t>
  </si>
  <si>
    <t>46x74</t>
  </si>
  <si>
    <t>0.2.1.B3</t>
  </si>
  <si>
    <t>0.2.1.B4</t>
  </si>
  <si>
    <t>0.2.1.B5</t>
  </si>
  <si>
    <t>Dodatek za odstranitev tira na betonski konstrukciji.</t>
  </si>
  <si>
    <t>pregledni kanal, tirna tehtnica</t>
  </si>
  <si>
    <t>0.2.1.B6</t>
  </si>
  <si>
    <t>m3</t>
  </si>
  <si>
    <t>0.2.1.B7</t>
  </si>
  <si>
    <t>0.2.1.B8</t>
  </si>
  <si>
    <t>0.2.1.B9</t>
  </si>
  <si>
    <t>kretnica št. 14, 19 in 30</t>
  </si>
  <si>
    <t>0.2.1.B10</t>
  </si>
  <si>
    <t>0.2.1.B11</t>
  </si>
  <si>
    <t>Odstranitev obstoječih tirničnih raztirnikov</t>
  </si>
  <si>
    <t>0.2.1.B12</t>
  </si>
  <si>
    <t>Demontaža progovne opreme (nagibnih kazal, hitrostnih tabel, oznak za objekte, km in hm, fiksne točke oznake za os in niveleto tira,…)</t>
  </si>
  <si>
    <t>0.2.1.B13</t>
  </si>
  <si>
    <t>Dobava in kompletno polaganje nove kretnice 49E1 (R200) na betonskih pragovih vključno s kretniškimi zvezami do 60,00 m, na novi tirni gredi deb. min. 30 cm pod pragom, z vgrajeno podložno gumo (10mm), elastično pritrditvijo, dolgimi kretniškimi pragovi pred in za kretnico (po načrtu kretnice), kompletno z vsemi strojnimi regulacijami. Kretnice so izdelane iz tirnic trdote določene v IZN-ju, vgrajen votli železni prag na menjalu kretnice, srce monoblok, opremljene s kotalnimi napravami, kretniškimi ključavnicami, ročnim postavljalnim mehanizmom, kretniškim nastavkom in odsevniki. Ves material je nov.
- 49E1-200-6°</t>
  </si>
  <si>
    <t xml:space="preserve">Kretnica št. 2 
</t>
  </si>
  <si>
    <t>0.2.1.B14</t>
  </si>
  <si>
    <t>Dobava in kompletno polaganje nove kretnice 49E1 (R200) na betonskih pragovih vključno s kretniškimi zvezami do 60,00 m, na novi tirni gredi deb. min. 30 cm pod pragom, z vgrajeno podložno gumo (10mm), elastično pritrditvijo, dolgimi kretniškimi pragovi pred in za kretnico (po načrtu kretnice), kompletno z vsemi strojnimi regulacijami. Kretnice so izdelane iz tirnic trdote določene v IZN-ju, vgrajen votli železni prag na menjalu kretnice, srce monoblok, opremljene s kotalnimi napravami, kretniškimi ključavnicami, ročnim postavljalnim mehanizmom, kretniškim nastavkom in odsevniki. Ves material je nov.
- 49E1-200-7°30'</t>
  </si>
  <si>
    <t xml:space="preserve">Kretnice št. 7, 8, 11, 16, 18, 19, 21 in 29 </t>
  </si>
  <si>
    <t>0.2.1.B15</t>
  </si>
  <si>
    <t>Dobava in kompletno polaganje nove kretnice 49E1 (R300) na betonskih pragovih vključno s kretniškimi zvezami do 60,00 m, na novi tirni gredi deb. min. 30 cm pod pragom, z vgrajeno podložno gumo (10mm), elastično pritrditvijo, dolgimi kretniškimi pragovi pred in za kretnico (po načrtu kretnice), kompletno z vsemi strojnimi regulacijami. Kretnice so izdelane iz tirnic trdote določene v IZN-ju, z votlim jeklenim pragom na območju kretniškega zapaha in nosilcem pogona, srce monoblok, opremljene s kotalnimi napravami, pomožnim prestavljalnim drogovjem (vzmetna prevesica) kretniškimi ključavnicami, ročnim postavljalnim mehanizmom, kretniškim nastavkom in odsevniki. Ves material je nov.
- 49E1-300-1:9</t>
  </si>
  <si>
    <t xml:space="preserve">Kretnice št. 9, 10, 13, 14, 15, 17, 25, 26, 28 
</t>
  </si>
  <si>
    <t>0.2.1.B16</t>
  </si>
  <si>
    <t>Dobava in kompletno polaganje nove kretnice 60E1 (R300) na betonskih pragovih vključno s kretniškimi zvezami do 60,00 m, na novi tirni gredi deb. min. 30 cm pod pragom, z vgrajeno podložno gumo (10mm), elastično pritrditvijo, dolgimi kretniškimi pragovi pred in za kretnico (po načrtu kretnice), kompletno z vsemi strojnimi regulacijami. Kretnice so izdelane iz tirnic trdote določene v IZN-ju, z votlim jeklenim pragom na območju kretniškega zapaha in nosilcem pogona, srce monoblok, opremljene s kotalnimi napravami, pomožnim prestavljalnim drogovjem (vzmetna prevesica) kretniškimi ključavnicami, ročnim postavljalnim mehanizmom, kretniškim nastavkom in odsevniki. Ves material je nov.
- 60E1-300-1:9</t>
  </si>
  <si>
    <t xml:space="preserve">Kretnice št. 1, 4, 5, 20, 22, 23, 24, 27, 30, 31 
</t>
  </si>
  <si>
    <t>0.2.1.B17</t>
  </si>
  <si>
    <t xml:space="preserve">Dobava in kompletno polaganje nove kretnice 49E1 (križišče) na betonskih pragovih vključno s kretniškimi zvezami do 60,00 m, na novi tirni gredi deb. min. 30 cm pod pragom, z vgrajeno podložno gumo (10mm), elastično pritrditvijo, dolgimi kretniškimi pragovi pred in za kretnico (po načrtu kretnice), kompletno z vsemi strojnimi regulacijami. Kretnice so izdelane iz tirnic trdote določene v IZN-ju, srce monoblok, opremljene s kotalnimi napravami, kretniškimi ključavnicami, ročnim postavljalnim mehanizmom, kretniškim nastavkom in odsevniki. Ves material je nov.
</t>
  </si>
  <si>
    <t>0.2.1.B18</t>
  </si>
  <si>
    <t>Dobava in kompletno polaganje nove zunanje ločne kretnice 49E1 (R200/300 - 4°+2°) na betonskih pragovih vključno s kretniškimi zvezami do 60,00 m, na novi tirni gredi deb. min. 30 cm pod pragom, z vgrajeno podložno gumo (10mm), elastično pritrditvijo, dolgimi kretniškimi pragovi pred in za kretnico (po načrtu kretnice), kompletno z vsemi strojnimi regulacijami. Kretnice so izdelane iz tirnic trdote določene v IZN-ju, z votlim jeklenim pragom na območju kretniškega zapaha in nosilcem pogona, srce monoblok, opremljene s kotalnimi napravami, pomožnim prestavljalnim drogovjem (vzmetna prevesica) kretniškimi ključavnicami, ročnim postavljalnim mehanizmom, kretniškim nastavkom in odsevniki. Ves material je nov.
- 49E1-200/300-4°+2°</t>
  </si>
  <si>
    <t xml:space="preserve">kretnica št. 6 </t>
  </si>
  <si>
    <t>0.2.1.B19</t>
  </si>
  <si>
    <t>Smerna in višinska regulacija kretnic in kretniških zvez do 60,00 m na priključkih z obstoječim tirom, vključno z regulacijo - zaradi faznosti</t>
  </si>
  <si>
    <t>kretnici št. 3 in 12, obstoječa 101</t>
  </si>
  <si>
    <t>0.2.1.B20</t>
  </si>
  <si>
    <t xml:space="preserve">Dobava in kompletno polaganje novega tira 60E1 in kretniških zvez daljših od 60,00 m, na  novih betonskih pragih dolžine s podložno gumo 10 mm, novi tirni gredi deb.min. 30 cm pod pragom, z elastično  pritrditvijo. Kompletno z vsemi regulacijami in podbijanjem. Ves material je nov. 
</t>
  </si>
  <si>
    <t>0.2.1.B21</t>
  </si>
  <si>
    <t xml:space="preserve">Dobava in kompletno polaganje novega tira 49E1 in kretniških zvez daljših od 60,00 m, na novih betonskih pragih dolžine s podložno gumo 10 mm, novi tirni gredi deb.min. 30 cm pod pragom, z elastično pritrditvijo. Kompletno z vsemi regulacijami in podbijanjem. Ves material je nov. 
</t>
  </si>
  <si>
    <t>0.2.1.B22</t>
  </si>
  <si>
    <t>Polaganje tira na togi podlagi</t>
  </si>
  <si>
    <t>pregledni kanal - glej detajl!</t>
  </si>
  <si>
    <t>0.2.1.B23</t>
  </si>
  <si>
    <t>Dobava in vgraditev dodatnega praga na prehodu iz podajne na nepodajno podlago; vključno s pritrdilnim materialom (2kosa/prag)</t>
  </si>
  <si>
    <t>0.2.1.B24</t>
  </si>
  <si>
    <t>Smerna in višinska regulacija tira na priključkih z obstoječim tirom, vključno z regulacijo zaradi faznosti</t>
  </si>
  <si>
    <t>0.2.1.B25</t>
  </si>
  <si>
    <t>Urejanje premikalne steze</t>
  </si>
  <si>
    <t>m2</t>
  </si>
  <si>
    <t>0.2.1.B26</t>
  </si>
  <si>
    <t>Zasipanje medtirja z vodopropustnim materialom - drobljencem; dobava in vgraditev</t>
  </si>
  <si>
    <t>0.2.1.B27</t>
  </si>
  <si>
    <t>Dobava in montaža zavornega tirnega zaključka za tir sistema 49E1 ter postavitev signalnega znaka (vožnja prepovedana)</t>
  </si>
  <si>
    <t>na tirih št.:7, 8
za KKr: 2, 10, 25, 29</t>
  </si>
  <si>
    <t>0.2.1.B28</t>
  </si>
  <si>
    <t>Priprava tira in montaža tirničnega raztirnika sistema 49E1, brez dobave raztirnika (dobava raztirnika vključena v postavki SVTK)</t>
  </si>
  <si>
    <t>0.2.1.B29</t>
  </si>
  <si>
    <t>Dobava in vgraditev prehodnih tirnic 60E1/49E1 v dolžini 7,2 m</t>
  </si>
  <si>
    <t>0.2.1.B30</t>
  </si>
  <si>
    <t>Dobava in vgraditev prehodnih tirnic 60E1/49E1 v dolžini 9,79 m</t>
  </si>
  <si>
    <t>0.2.1.B31</t>
  </si>
  <si>
    <t>Dobava in vgraditev prehodnih tirnic 60E1/49E1 v dolžini 11,53 m</t>
  </si>
  <si>
    <t>0.2.1.B32</t>
  </si>
  <si>
    <t>Dobava in vgraditev prehodnih tirnic 60E1/49E1 v dolžini 13,29 m</t>
  </si>
  <si>
    <t>0.2.1.B33</t>
  </si>
  <si>
    <t>Dobava in vgraditev naprav proti vzdolžnemu premiku tirnic na betonskih pragovih za sistem tirnice 60E1</t>
  </si>
  <si>
    <t>0.2.1.B34</t>
  </si>
  <si>
    <t>Dobava in vgraditev naprav proti vzdolžnemu premiku tirnic na betonskih pragovih za sistem tirnice 49E1</t>
  </si>
  <si>
    <t>0.2.1.B35</t>
  </si>
  <si>
    <t>Dobava, izdelava in vgraditev nagibnih kazal vključno z izdelavo temeljev</t>
  </si>
  <si>
    <t>0.2.1.B36</t>
  </si>
  <si>
    <t>Betonske ločnice; dobava in vgraditev</t>
  </si>
  <si>
    <t>0.2.1.B37</t>
  </si>
  <si>
    <t>Dobava in izdelava oznak za os in niveleto tira - pritrditev na drogove vozne mreže</t>
  </si>
  <si>
    <t>0.2.1.B38</t>
  </si>
  <si>
    <t>Dobava, izdelava in vgraditev oznak za kontrolo vzdolžnega potovanja tirnic</t>
  </si>
  <si>
    <t>0.2.1.B39</t>
  </si>
  <si>
    <t>Dobava, izdelava in vgraditev stalnih oznak za zavarovanje elementov krivin</t>
  </si>
  <si>
    <t>0.2.1.B40</t>
  </si>
  <si>
    <t>Signalna oznaka 33 "sprememba progovne hitrosti na…km/h"; dobava in vgraditev</t>
  </si>
  <si>
    <t>0.2.1.B41</t>
  </si>
  <si>
    <t>Signalna oznaka 34 "pričakuj spremembo progovne hitrosti na…km/h"; dobava in vgraditev</t>
  </si>
  <si>
    <t>0.2.1.B42</t>
  </si>
  <si>
    <t>Izdelava in vgraditev HM in KM oznak vključno z barvanjem in reliefno odtisno številko</t>
  </si>
  <si>
    <t>0.2.1.B43</t>
  </si>
  <si>
    <t>Strojno brušenje tirnic in izdaja končnega poročila o brušenju tirnic</t>
  </si>
  <si>
    <t>0.2.1.B44</t>
  </si>
  <si>
    <t>Strošek merilnih voženj geometrije tira za pregled stanja proge po opravljeni nadgradnji in izdaje potrdila o merilnih vožnjah</t>
  </si>
  <si>
    <t>0.2.1.B45</t>
  </si>
  <si>
    <t>Strošek meritev svetlega profila proge za pregled stanja proge po opravljeni nadgradnji in izdaje potrdila o opravljenih meritvah</t>
  </si>
  <si>
    <t>0.2.1.C1</t>
  </si>
  <si>
    <t>Postavitev in zavarovanje prečnih profilov</t>
  </si>
  <si>
    <t>0.2.1.C2</t>
  </si>
  <si>
    <t>Izdelava zagatne stene vidne viš.ca 1,50m iz zabitih jeklenih profilov HE-B 160 ali tirnic 49E1 oz.60E1 dolž.3,80m na razdalji 1,00m, vmesni prostor se založi z lesenimi plohi deb.5cm ter kasnejša odstranitev; kjer poteka promet smerno blizu gradbiščasosednjem voznem tiru pred; glej tehnično poročilo!</t>
  </si>
  <si>
    <t>0.2.1.C3</t>
  </si>
  <si>
    <t>0.2.1.C4</t>
  </si>
  <si>
    <t>0.2.1.C5</t>
  </si>
  <si>
    <t>Planiranje in utrditev temeljnih tal pred izdelavo tamponskega sloja z utrjevanjem do predpisane zbitosti</t>
  </si>
  <si>
    <t>0.2.1.C6</t>
  </si>
  <si>
    <t>Dobava in polaganje zaščitne ločilne geotekstilje GTX katere lastnosti so:
-natezna trdnost : ≥ 14 kN/m
-raztezek &gt; 30%
-odpornost na preboj: konus: Odmax ≤ 30 mm; statični prebod CBR ≥ 2,0 MN
-efektivna odprtina por: O90: 0,05 ‐ 0,50 mm
-koeficient prepustnosti: kG ≥ 10 kzemljine ali k ≥ 3x10‐3 m/s pri tlaku 20 kN/m2.</t>
  </si>
  <si>
    <t>0.2.1.C7</t>
  </si>
  <si>
    <t xml:space="preserve">Izvedba zmrzlinsko odporne plasti (ZOP) - kamnita posteljica iz prodnih ali drobljenih kamnitih materialov zrnavosti 0/45 ali 0/63 v deb.20cm; dobava s prevozom, vgrajevanje, planiranje, razgrinjanje in utrditev do predpisane zbitosti. </t>
  </si>
  <si>
    <t>0.2.1.C8</t>
  </si>
  <si>
    <t>Izvedba nevezane nosilne plasti (NNP) iz prodnih ali drobljenih kamnitih materialov zrnavosti 0/31 v deb.30cm; material mora biti čist kamniti agregat; dobava s prevozom, vgrajevanje, planiranje, razgrinjanje in utrditev do predpisane zbitosti</t>
  </si>
  <si>
    <t>0.2.1.C9</t>
  </si>
  <si>
    <t>Fino planiranje in utrditev planuma do predpisane komprimacije</t>
  </si>
  <si>
    <t>0.2.1.C10</t>
  </si>
  <si>
    <t>Zasip medtirja z dobavo materila, vgrajevanjem in utrjevanjem - kamniti material (tolčenec)</t>
  </si>
  <si>
    <t>0.2.1.C11</t>
  </si>
  <si>
    <t>Zasip medtirja z dobavo materila, vgrajevanjem in utrjevanjem - enozrnati pesek frakcije 8/16mm deb.5cm</t>
  </si>
  <si>
    <t>0.2.1.C12</t>
  </si>
  <si>
    <t>Humusiranje površin; razgrinjanje v deb. 15cm, planiranje, sejanje travnega semena z lahnim uvaljanjem in vzdrževanjem do zakoreninjenja trave
-s pridobljenim humusom</t>
  </si>
  <si>
    <t>0.2.1.C13</t>
  </si>
  <si>
    <t>Izdelava preglednega kanala;
Postavitev in zavarovanje profilov za zakoličbo objekta 
Določitev in preverjanje položajev, višin in smeri pri gradnji objekta s površino do 200 m2
Strojno ali ročno planiranje dna gradbenih jam. Izvaja se pred vgradnjo podložnega ali izravnalnega betonskega sloja, kar mora biti prevzeto s strani nadzornega organa
Izdelava blazine pod temeljno ploščo iz drobljenca zrnavosti 0-45mm, komprimiranega v slojih debeline 25 cm, Ev2 &gt; 100MN/m2 
Izdelava podprtega opaža za temeljno ploščo.
Izdelava dvostransko vezanega opaža za raven zid, visok do 2 m.
Dobava in vgraditev podložnega cementnega betona C12/15 v prerez do 0,15 m3/m2.  
Dobava in vgraditev ojačanega cementnega betona C30/37 
Dobava in vgraditev zaščitnega / izravnalnega / nagibnega cementnega betona C16/20 v prerez nad 0,15 m3/m2
Dobava in postavitev rebrastih žic iz visokovrednega naravno trdega jekla B 500 B s premerom do 12 mm, za srednje zahtevno ojačitev
Izdelava ločilne plasti iz trdih penastih plošč, debelih 1 cm
Zatesnitev dilatacijske rege s trajno elastično zmesjo za stike.
Dobava in namestitev PVC cevi fi 200mm na opaž pred betoniranjem v zbirnem jašku kanalete
Dobava in vgradnja vroče cinkane pohodne rešetke. Velikost okenca 33 x 33 mm, nosilni trak 30/2 mm, prečni trak 8/2 mm</t>
  </si>
  <si>
    <t>0.2.1.D1</t>
  </si>
  <si>
    <t>0.2.1.D2</t>
  </si>
  <si>
    <t>Zasip drenažnih cevi z vodopropustnim materialom; pran prodec nazivne zrnjavosti 16/32 ter 8/16mm</t>
  </si>
  <si>
    <t>0.2.1.D3</t>
  </si>
  <si>
    <t>Zasipanje jaškov in kanalizacije z materialom od izkopa s premetom, vgrajevanje in utrjevanje v slojih po 20cm</t>
  </si>
  <si>
    <t>0.2.1.D4</t>
  </si>
  <si>
    <t>Zaščita drenažnega filterskega zasipa s geotekstilom; z dobavo in polaganjem na preklop
-Tmin = 10 kN/m, (Txɛ)min = 300kN/m, Od&lt;30 mm</t>
  </si>
  <si>
    <t>0.2.1.D5</t>
  </si>
  <si>
    <t>Dobava in polaganje drenažno kanalizacijskih plastičnih cevi, položene na betonsko podlago C16/20, z delnim obbetoniranjem do vtočnih odprtin, beton ob straneh s padcem k odprtinam.
Ø 200mm</t>
  </si>
  <si>
    <t>0.2.1.D6</t>
  </si>
  <si>
    <t>Dobava in polaganje cevi PVC DN 160 klase SN 4, položene na peščeno podlago in zasuta s peskom; stiki tesnjeni</t>
  </si>
  <si>
    <t>0.2.1.D7</t>
  </si>
  <si>
    <t>Dobava in polaganje cevi PVC DN 250 klase SN 4, položene na peščeno podlago in zasuta s peskom; stiki tesnjeni</t>
  </si>
  <si>
    <t>0.2.1.D8</t>
  </si>
  <si>
    <t>Dobava in polaganje kanalizacije iz polietilenske cevi (PE) Ø 315mm SN 8, položene na betonsko podlago in obbetoniranjem</t>
  </si>
  <si>
    <t>prečno pod tiri</t>
  </si>
  <si>
    <t>0.2.1.D9</t>
  </si>
  <si>
    <t>Izdelava revizijskega jaška iz bet.cevi Ø 80cm, z betoniranjem dna v C25/30, obdelavo dna s cem.m. 1:2, z izvedbo priključkov ter dobavo in vgraditvijo pokrova
betonski pokrov Ø80 cm
globine 1,00m - 1,50m</t>
  </si>
  <si>
    <t>0.2.1.D10</t>
  </si>
  <si>
    <t>Izdelava revizijskega jaška iz bet.cevi Ø 80cm, z betoniranjem dna v C25/30, obdelavo dna s cem.m. 1:2, z izvedbo priključkov ter dobavo in vgraditvijo pokrova
betonski pokrov Ø80 cm
globine 1,50m - 2,00m</t>
  </si>
  <si>
    <t>0.2.1.D11</t>
  </si>
  <si>
    <t>Izdelava revizijskega jaška iz bet.cevi Ø 80cm, z betoniranjem dna v C25/30, obdelavo dna s cem.m. 1:2, z izvedbo priključkov ter dobavo in vgraditvijo pokrova
betonski pokrov Ø80 cm
globine 2,00m - 2,50m</t>
  </si>
  <si>
    <t>0.2.1.D12</t>
  </si>
  <si>
    <t>Izvedba ponikovalnice iz betonskih cevi. Spodnji del cevi je perforiran in zasut s filterskim materialom; spodaj krogle, nad njimi sloj zrnatosti Ø 10-15mm. Na filterski zasip položimo bet.ploščo. Ponikovalnica je z zunanje strani zasuta s kamenometom. Vključno z napravo AB venca, z dobavo in vgraditvijo pokrova ter vsemi zemeljskimi deli. Izvedba po detajlu.
 Ø150 cm, globina do 4,0 m, betonski pokrov</t>
  </si>
  <si>
    <t>0.2.1.D13</t>
  </si>
  <si>
    <t>Izdelava peskolova iz bet. cevi Ø 40 cm globine 1,00 m, podložnim betonom C12/15 in z betoniranjem dna z betonom C25/30, obdelavo dna s cem. m. 1:2 in vgraditvijo ltž.pokrova</t>
  </si>
  <si>
    <t>0.2.1.D14</t>
  </si>
  <si>
    <t xml:space="preserve">Izdelava jaška iz bet. cevi Ø 50 cm globine 1,00 m, podložnim betonom C12/15 in z betoniranjem dna z betonom C25/30, obdelavo dna s cem. m. 1:2 in vgraditvijo ltž.pokrova z okvirjem </t>
  </si>
  <si>
    <t>0.2.1.D15</t>
  </si>
  <si>
    <t>Dobava in vgraditev montažne linijske kanalete z rešetko, peskolovi in priključki na jaške; naprava bet.podlage (beton C25/30) in obbetoniranje ob straneh, tesnjenjem stika okvirja kanalete s tlakom ter vsa potrebna zemlj.dela. 
kanaleta sv.šir.150mm z rešetko iz umetne mase - (kot n.pr. tip Hauraton KS 150 tip 010 z fibretec rešetko SW9, B 125</t>
  </si>
  <si>
    <t>0.2.1.D16</t>
  </si>
  <si>
    <t>Pregled in čiščenje kanala s preizkusom vodotesnosti kanala.</t>
  </si>
  <si>
    <t>Opomba: izkopi so vključeni v poglavju "spodnji ustroj".</t>
  </si>
  <si>
    <t>0.2.1.E1</t>
  </si>
  <si>
    <t>Rušenje in odstranitev obstoječega perona z vsemi sestavnimi deli, odvoz v stalno deponijo
peronski "L" element; vključno arm.bet.klančine</t>
  </si>
  <si>
    <t>0.2.1.E2</t>
  </si>
  <si>
    <t>Rušenje in odstranitev obstoječega perona z vsemi sestavnimi deli, odvoz v stalno deponijo
cestni betonski robnik kot zaključek klančine na betonski podlagi</t>
  </si>
  <si>
    <t>0.2.1.E3</t>
  </si>
  <si>
    <t>Odstranitev asfalta v deb.do 10cm z odvozom v komunalno deponijo, recikliranje</t>
  </si>
  <si>
    <t>0.2.1.E4</t>
  </si>
  <si>
    <t>0.2.1.E5</t>
  </si>
  <si>
    <t>Zakoličba gradbenih profilov s potrebnimi meritvami in zavarovanjem</t>
  </si>
  <si>
    <t>0.2.1.E6</t>
  </si>
  <si>
    <t>Planiranje in utrjevanje podlage temeljnih tal; vključno pod "L" elementom, zaključnih zidov, klančine</t>
  </si>
  <si>
    <t>0.2.1.E7</t>
  </si>
  <si>
    <t>Zasip za temelji in pod tamponom perona z nevezanim nasipnim materialom (peščeno gramozni material), z dobavo, vgrajevanjem, planiranjem in utrditvijo do predpisane komprimacije, vgrajevanje v slojih do 30 cm</t>
  </si>
  <si>
    <t>0.2.1.E8</t>
  </si>
  <si>
    <t xml:space="preserve">Izdelava nevezane nosilne plasti tamponskega drobljenca D 32 v deb.20cm; z dobavo, vgrajevanjem v slojih, planiranjem in utrditvijo do predpisane komprimacije </t>
  </si>
  <si>
    <t>peron</t>
  </si>
  <si>
    <t>0.2.1.E9</t>
  </si>
  <si>
    <t>Fino planiranje in utrjevanje površine tampona pred zaključnim slojem</t>
  </si>
  <si>
    <t>0.2.1.E10</t>
  </si>
  <si>
    <t>Naprava temelja - podlage za peronski "L" element
enozrnati drenažni beton C12/15 v debelini min.10cm</t>
  </si>
  <si>
    <t>0.2.1.E11</t>
  </si>
  <si>
    <t>Naprava temelja - podlage za peronski "L" element
beton C20/25</t>
  </si>
  <si>
    <t>0.2.1.E12</t>
  </si>
  <si>
    <t>Naprava temelja - podlage za peronski "L" element
opaž robov betona (vključno dilatacije - delovni stik)</t>
  </si>
  <si>
    <t>0.2.1.E13</t>
  </si>
  <si>
    <t>Vlaganje stiropora v dilatacije temeljev in delno pete L zidu dim.60/85cm
-deb.3,5cm (temelj in delno peta L zidu)</t>
  </si>
  <si>
    <t>0.2.1.E14</t>
  </si>
  <si>
    <t>Vlaganje stiropora v dilatacije temeljev in delno pete L zidu dim.60/85cm
-deb.1,5cm (zid)</t>
  </si>
  <si>
    <t>0.2.1.E15</t>
  </si>
  <si>
    <t xml:space="preserve">Tesnitev dilatacijskega spoja s trajno elastičnim kitom </t>
  </si>
  <si>
    <t>0.2.1.E16</t>
  </si>
  <si>
    <t xml:space="preserve">Dobava in polaganje arm.betonskih peronskih elementov "L" dim 60/85 cm, dolžine 100cm, položeni na temelj v cem.malti. V ceni je vključiti tudi 2x sidranje elementa v temelj z vsemi deli (sidro iz RA fi 14mm, l= 34cm, luknja v nogi "L" elemneta je konusna fi 8-6cm, v betonu temelja pa 3cm, zalitje s cem.malto) ter zalitje utora na vertikalni steni s cem.m.po montaži elementov. Stiki med posameznimi elementi so vodotesno tesnjeni. </t>
  </si>
  <si>
    <t>0.2.1.E17</t>
  </si>
  <si>
    <t>Izvedba zaključnega arm.bet. "L" zidu klančine dolžine 1,95m; podložni beton C16/20 pod temeljem (0,21m3/kos), armiran beton C30/37 za "L" element (0,45m3/kos), armaturna mreža B 500 B - Q226 (1/2 mreže - 20kg/kos), gladek opaž (4,23m2/kos) betonirane na mestu; zemlj.dela pri izkopu perona. Vključno z vsemi zemeljskimi deli. Izvedba po detajlu</t>
  </si>
  <si>
    <t>0.2.1.E18</t>
  </si>
  <si>
    <t>Tlak iz betonskih tlakovcev pravokotne oblike dim. 30 x 30 cm, viš.8cm s predhodno napravo podlage iz peska fi 0-4mm; deb.5cm s finim planiranjem in utrditvijo. Vrsta tlaka in barva po izbiri projektanta!</t>
  </si>
  <si>
    <t>0.2.1.E19</t>
  </si>
  <si>
    <t>Služben prehod</t>
  </si>
  <si>
    <t>0.2.1.E20</t>
  </si>
  <si>
    <t xml:space="preserve">Tlak iz betonskih tlakovcev pravokotne oblike viš.8cm s predhodno napravo podlage iz peska fi 0-5mm; deb.5cm s finim planiranjem in utrditvijo. Vrsta tlaka in barva po izbiri projektanta!
tlakovec v beli ali svetlo sivi barvi ter drugi površinski obdelavi od osnovnega - usmerjevalni pasovi za slepe in slabovidne; 
- rebrasta zgornja struktura </t>
  </si>
  <si>
    <t>0.2.1.E21</t>
  </si>
  <si>
    <t xml:space="preserve">Tlak iz betonskih tlakovcev pravokotne oblike viš.8cm s predhodno napravo podlage iz peska fi 0-5mm; deb.5cm s finim planiranjem in utrditvijo. Vrsta tlaka in barva po izbiri projektanta!
tlakovec v beli ali svetlo sivi barvi ter drugi površinski obdelavi od osnovnega - usmerjevalni pasovi za slepe in slabovidne; 
- točkovna zgornja struktura (izbočene okrogline) </t>
  </si>
  <si>
    <t>0.2.1.E22</t>
  </si>
  <si>
    <t>Barvanje tlakovcev v rumeni barvi s posipom s kremenčevim peskom
-varnostni pas šir.10cm</t>
  </si>
  <si>
    <t>0.2.1.E23</t>
  </si>
  <si>
    <t xml:space="preserve">Barvanje tlakovcev v rumeni barvi s posipom s kremenčevim peskom
-varnostni pas šir.60cm </t>
  </si>
  <si>
    <t>konec perona</t>
  </si>
  <si>
    <t>0.2.1.E24</t>
  </si>
  <si>
    <t>Barvanje tlakovcev v rumeni barvi s posipom s kremenčevim peskom
-talna oznaka simbola za invalida (5611)</t>
  </si>
  <si>
    <t>0.2.1.E25</t>
  </si>
  <si>
    <t>Dobava in vgraditev robnika iz cementnega betona s prerezom 15/25cm, položeni v betonsko podlago</t>
  </si>
  <si>
    <t>na zaključku klančine, notranji rob perona</t>
  </si>
  <si>
    <t>0.2.1.E26</t>
  </si>
  <si>
    <t>0.2.1.E27</t>
  </si>
  <si>
    <t>Dobava in vgraditev robnika iz cementnega betona s prerezom 8/20cm, položen na betonsko podlago, z zemlj. deli. Stiki med robniki so tesnjeni s cem.malto.</t>
  </si>
  <si>
    <t>rob perona</t>
  </si>
  <si>
    <t>0.2.1.E28</t>
  </si>
  <si>
    <t>Dobava in montaža kovinske ograje za pešce iz pocinkanih jeklenih pravokotnih profilov in mrežnim polnilom, visoke 120 cm.  Kovinska ograja je vroče cinkana + barvana (RAL), stebrički ograje so vertikalni. Vsa dela z AK zaščito po sistemu vročega cinkanja morajo biti izvedena skladno s predpisi SIST EN ISO 1461, SIST EN ISO 14713, ETAG-01 in ISO 3506. Pločevine debelin od 3 do 6 mm se zaščitijo z vročim cinkanjem povprečne debeline 85 µm (pri tem sme znašati minimalna vrednost 65 µm). Pritrdilni vijaki so skladno s ETAG-01 izdelani iz nerjavnega jekla. Izvedba po detajlu.
- tip "A" : pritrjena na AB zid na koncu desnega perona in med postajnim poslopjem in stopnic</t>
  </si>
  <si>
    <t>ograja na zaključku perona</t>
  </si>
  <si>
    <t>0.2.1.E29</t>
  </si>
  <si>
    <t>Signalna oznaka 204 "mesto ustavitve"; dobava in vgraditev</t>
  </si>
  <si>
    <t>0.2.1.E30</t>
  </si>
  <si>
    <t>Čiščenje površin po končanih delih</t>
  </si>
  <si>
    <t>0.2.1.F1</t>
  </si>
  <si>
    <t>Rušenje in odstranitev obstoječega otočnega perona z vsemi sestavnimi deli, odvoz v stalno deponijo
peronski "L" element; vključno arm.bet.klančine</t>
  </si>
  <si>
    <t>0.2.1.F2</t>
  </si>
  <si>
    <t>0.2.1.F3</t>
  </si>
  <si>
    <t>0.2.1.F4</t>
  </si>
  <si>
    <t>0.2.1.F5</t>
  </si>
  <si>
    <t>0.2.1.F6</t>
  </si>
  <si>
    <t>0.2.1.F7</t>
  </si>
  <si>
    <t>0.2.1.F8</t>
  </si>
  <si>
    <t>0.2.1.F9</t>
  </si>
  <si>
    <t>0.2.1.F10</t>
  </si>
  <si>
    <t>0.2.1.F11</t>
  </si>
  <si>
    <t>0.2.1.F12</t>
  </si>
  <si>
    <t>0.2.1.F13</t>
  </si>
  <si>
    <t>0.2.1.F14</t>
  </si>
  <si>
    <t>0.2.1.F15</t>
  </si>
  <si>
    <t>0.2.1.F16</t>
  </si>
  <si>
    <t>0.2.1.F17</t>
  </si>
  <si>
    <t>0.2.1.F18</t>
  </si>
  <si>
    <t>Izvedba zaključnega arm.bet. "L" zidu klančine dolžine 7,10 m; podložni beton C16/20 pod temeljem (0,73m3/kos), armiran beton C30/37 za "L" element (1,58m3/kos), armaturna mreža B 500 B - Q226 (2 mreži - 40kg/kos), gladek opaž (14,12m2/kos) betonirane na mestu; zemlj.dela pri izkopu perona. Vključno z vsemi zemeljskimi deli. Izvedba po detajlu</t>
  </si>
  <si>
    <t>0.2.1.F19</t>
  </si>
  <si>
    <t>0.2.1.F20</t>
  </si>
  <si>
    <t>0.2.1.F21</t>
  </si>
  <si>
    <t>0.2.1.F22</t>
  </si>
  <si>
    <t>0.2.1.F23</t>
  </si>
  <si>
    <t>0.2.1.F24</t>
  </si>
  <si>
    <t>0.2.1.F25</t>
  </si>
  <si>
    <t>0.2.1.F26</t>
  </si>
  <si>
    <t>na zaključku klančine</t>
  </si>
  <si>
    <t>0.2.1.F27</t>
  </si>
  <si>
    <t>0.2.1.F28</t>
  </si>
  <si>
    <t>0.2.1.F29</t>
  </si>
  <si>
    <t>0.2.1.G1</t>
  </si>
  <si>
    <t>Rušenje in odstranitev obstoječega kamnitega zidu z vsemi sestavnimi deli, odvoz v stalno deponijo.</t>
  </si>
  <si>
    <t>0.2.1.G2</t>
  </si>
  <si>
    <t>0.2.1.G3</t>
  </si>
  <si>
    <t xml:space="preserve">Zasek - rezanje obstoječega asfalta (izvedba stika nov - star ustroj) na mestu vgradnje novega betonskega robnika v debelini do 10 cm </t>
  </si>
  <si>
    <t>0.2.1.G4</t>
  </si>
  <si>
    <t>0.2.1.G5</t>
  </si>
  <si>
    <t>Odstranitev betonskega tlaka v deb.do 10cm z odvozom v komunalno deponijo, recikliranje</t>
  </si>
  <si>
    <t>0.2.1.G6</t>
  </si>
  <si>
    <t>Rušenje in odstranitev obstoječega cestnega robnika z vsemi sestavnimi deli, odvoz v stalno deponijo</t>
  </si>
  <si>
    <t>0.2.1.G7</t>
  </si>
  <si>
    <t>0.2.1.G8</t>
  </si>
  <si>
    <t>0.2.1.G9</t>
  </si>
  <si>
    <t>0.2.1.G10</t>
  </si>
  <si>
    <t>0.2.1.G11</t>
  </si>
  <si>
    <t>Izdelava posteljice iz zmrzlinko odpornega kamnitega materiala v debelini do 35cm</t>
  </si>
  <si>
    <t>nakladalna klančina, cestni priključek</t>
  </si>
  <si>
    <t>0.2.1.G12</t>
  </si>
  <si>
    <t>0.2.1.G13</t>
  </si>
  <si>
    <t xml:space="preserve">Izdelava nevezane nosilne plasti tamponskega drobljenca D 32 v deb.30cm; z dobavo, vgrajevanjem v slojih, planiranjem in utrditvijo do predpisane komprimacije </t>
  </si>
  <si>
    <t>0.2.1.G14</t>
  </si>
  <si>
    <t>0.2.1.G15</t>
  </si>
  <si>
    <t>0.2.1.G16</t>
  </si>
  <si>
    <t>0.2.1.G17</t>
  </si>
  <si>
    <t>0.2.1.G18</t>
  </si>
  <si>
    <t>0.2.1.G19</t>
  </si>
  <si>
    <t>0.2.1.G20</t>
  </si>
  <si>
    <t>0.2.1.G21</t>
  </si>
  <si>
    <t>0.2.1.G22</t>
  </si>
  <si>
    <t>Izvedba zaključnega arm.bet. zidu nakladalne klančine dolžine 150 m. Izvedba po detajlu</t>
  </si>
  <si>
    <t>0.2.1.G23</t>
  </si>
  <si>
    <t>0.2.1.G24</t>
  </si>
  <si>
    <t>0.2.1.G25</t>
  </si>
  <si>
    <t>0.2.1.G26</t>
  </si>
  <si>
    <t>0.2.1.G27</t>
  </si>
  <si>
    <t>0.2.1.G28</t>
  </si>
  <si>
    <t>0.2.1.G29</t>
  </si>
  <si>
    <t>0.2.1.G30</t>
  </si>
  <si>
    <t>Izdelava nosilne plasti bituminizirane zmesi AC 22 base B 70/100 A4  v deb.8cm</t>
  </si>
  <si>
    <t>0.2.1.G31</t>
  </si>
  <si>
    <t>Izdelava obrabne in zaporne plasti bituminizirane zmesi AC 8 surf B 70/100 A4 v deb.3 cm</t>
  </si>
  <si>
    <t>0.2.1.G32</t>
  </si>
  <si>
    <t>Izdelava tankoslojne označbe z enokomponentno belo barvo, strojno deb. plasti suhe snovi 250 mikrometrov, perle 250 g/m2, širine 10 cm - 5356-2</t>
  </si>
  <si>
    <t>0.2.1.G33</t>
  </si>
  <si>
    <t>Dobava in vgraditev stebriča za prometni znak iz vročecinkane jeklene cevi preseka 64 mm, dolžina cevi 3600 mm</t>
  </si>
  <si>
    <t>0.2.1.G34</t>
  </si>
  <si>
    <t>0.2.1.G35</t>
  </si>
  <si>
    <t>0.2.1.G36</t>
  </si>
  <si>
    <t>Izdelava in vgradnja prefabriciranih armirano-betonskih plošč</t>
  </si>
  <si>
    <t>0.2.1.G37</t>
  </si>
  <si>
    <t>Dobava in vgradnja pefabricirane betonske mulde, širine 60 cm,  položena v betonsko podlago</t>
  </si>
  <si>
    <t>0.2.1.H1</t>
  </si>
  <si>
    <t>Zakoličba mejnih točk - določitev in preverjanje položajev, višin in smeri - zunanja ureditev</t>
  </si>
  <si>
    <t>0.2.1.H2</t>
  </si>
  <si>
    <t>Ukinitev obstoječega službenega nivojskega prehoda v km 88+993 in km 89 +061:
- odstranitev tlaka v gumeni izvedbi z deponiranjem na začasno deponijo; obračun po m1/tira</t>
  </si>
  <si>
    <t>preko tira 1 in 2 (š = 2,7 m)</t>
  </si>
  <si>
    <t>0.2.1.H3</t>
  </si>
  <si>
    <t>Porušitev in odstranitev tlakovcev z nakladanjem in odvozom na stalno deponijo</t>
  </si>
  <si>
    <t>0.2.1.H4</t>
  </si>
  <si>
    <t>Ureditev službenega prehoda na otočni peron v nivoju preko tirov št.1 in 2 v km 89+128,75
(Opomba: tlakovanje z betonskimi tlakovci ob tiru 1 je vključeno v poglavju "bočni peron 1", tlakovanje vmesnega prostora in tlakovanje ob tiru dva pa je vključeno v poglavju  "otočni peron 2!) Tlakovanje prehoda preko tirov št.4,5,6  (60E1, betonski pragi) ter vmesnega prostora z lahkimi gumenimi ploščami (kot n.pr. pedeSTRAIL in intervia vmesne plošče); vključno z betonskimi "T" elementi, betonskimi temelji dim.45/30cm dolž.150cm;  z dobavo in montažo. Izvedba po detajlih dobavitelja in navodilih projektanta!
-širina prehoda je 3,6m</t>
  </si>
  <si>
    <t>0.2.1.H5</t>
  </si>
  <si>
    <t>Izdelava, dobava in montaža tipske jeklene, mrežne ograje višine 2,0 m, sestavljena iz jeklenih stebričkov (razmak ca 2,52 m), vgrajene v betonski temelj (bet.cev Ø 30cm, h = 50 cm, položene na podložni beton ter zalita z betonom C12/15- skupna globina 0,80cm), ograjnega mrežnega panela (dolžine panela 2,5 m) varjenega iz jeklenih palic Ø 5 mm, montiran med stebri. Vsi jekleni deli so vroče cinkani in dodatno plastificirani z barvo po izbiri projektanta ter ozemljeni. Izvedba po detajlih izbranega sistema (kot npr. ograje Kočevar) in kontroli mer na objektu</t>
  </si>
  <si>
    <t>0.2.1.H6</t>
  </si>
  <si>
    <t>Izvedba jeklene ograje iz kovinskih profilov - ogrodja iz okroglih cevi Ø 60/3mm in polnila iz vertilanih cevi Ø 12/1,5mm na osnem razmaku 12 oz.13cm. Stebriči so sidrani na arm.bet.zid ter pokriti z okrasno ploščo (rozeto) Ø120/5mm. Višina ograje je 1,10 m oziroma 0,85m nad  tlakom perona. Izvedba po detajlu projektanta!
Kovinski deli so očiščeni in vroče cinkani. Ograja je dilatirana na 6,0m, vključno z izdelavo priključka za ozemljitev.
viš.ograje je 1,10m nad vrhom AB zidu; dolžina 515 m</t>
  </si>
  <si>
    <t>0.2.1.H7</t>
  </si>
  <si>
    <t>Izvedba drsnih vrat v enaki izvedbi kot ograja v medtirju (glej zgoraj).; višina vrat je prilagojena ograji; z ročnim odpiranjem in ključavnico; vključno z opozorilno tablo, ki prepoveduje prehod preko tirov; svetla širina vrat je 5,00 m</t>
  </si>
  <si>
    <t>3_5</t>
  </si>
  <si>
    <t>3.5</t>
  </si>
  <si>
    <t>ZAŠČITA IN PRESTAVITEV SV IN TK NAPRAV</t>
  </si>
  <si>
    <t>3.5.1</t>
  </si>
  <si>
    <t>KABLI (DOBAVA, POLAGANJE IN OZNAČITEV)</t>
  </si>
  <si>
    <t>3.5.1.B</t>
  </si>
  <si>
    <t>3.5.1.C</t>
  </si>
  <si>
    <t>KABELSKO MONTAŽNA DELA</t>
  </si>
  <si>
    <t>3.5.1.D</t>
  </si>
  <si>
    <t>OSTALA - SPLOŠNA DELA</t>
  </si>
  <si>
    <t>3.5.1.A1</t>
  </si>
  <si>
    <t>OPOMBA: V enotni ceni posameznega kabla je poleg dobave kabla upoštevano tudi polaganje in označevanje kabla ter izvedba električnih ali optičnih kabelskih meritev na kabelskem bobnu, v kolikor pri posamezni postavki ni navedeno drugače. Kabel je potrebno označiti v kabelskem jašku, v koritu (vsaj na 100 m) in na mestu zaključitve.</t>
  </si>
  <si>
    <t>3.5.1.A2</t>
  </si>
  <si>
    <t>OPOMBA: Glavna trasa, kjer v glavnem potekajo optični in tudi glavni progovni kabli ni neposredno ogrožena, ker poteka na večji oddaljenosti od tirov in tudi za postajo, zato prestavitev teh kablov ni potrebna. Delno je potrebna prestavitev kablov na strani A (iz DBK v novo KK) ter ščitenje kablov na prehodit preko turov.</t>
  </si>
  <si>
    <t>3.5.1.A3</t>
  </si>
  <si>
    <t xml:space="preserve">TD 59 10x4x1,2 GM  </t>
  </si>
  <si>
    <t>odcepni na PK</t>
  </si>
  <si>
    <t>3.5.1.A4</t>
  </si>
  <si>
    <t xml:space="preserve">*progovni - tip TD 06P 17x4x1.2 NF+...           </t>
  </si>
  <si>
    <t xml:space="preserve"> * - rezervna količina progovnega kabla (če pride pri izkopu in prestavitvi do poškodbe obstoječega)</t>
  </si>
  <si>
    <t>3.5.1.A5</t>
  </si>
  <si>
    <t>NAYY 4x25 mm2 (nap. GSMR)</t>
  </si>
  <si>
    <t>3.5.1.A6</t>
  </si>
  <si>
    <t>NAYY 3x70 mm2 (nap. GSMR)</t>
  </si>
  <si>
    <t>3.5.1.A7</t>
  </si>
  <si>
    <t xml:space="preserve">SPZ 12x0,9 </t>
  </si>
  <si>
    <t>3.5.1.A8</t>
  </si>
  <si>
    <t xml:space="preserve">SPZ  33x0,9                   </t>
  </si>
  <si>
    <t>3.5.1.B1</t>
  </si>
  <si>
    <t>OPOMBA: V enotni ceni posamezne postavke je upoštevano delo in ves potreben material, v kolikor pri posamezni postavki ni navedeno drugače.</t>
  </si>
  <si>
    <t>3.5.1.B2</t>
  </si>
  <si>
    <t>OPOMBA: 'Čiščenje kabelske trase na območju polaganja kablov, cevi, korit, vgradnji kabelskih jaškov, stojišč,  ...</t>
  </si>
  <si>
    <t>Upoštevano v enotnih cenh posameznih postavk</t>
  </si>
  <si>
    <t>3.5.1.B3</t>
  </si>
  <si>
    <t>OPOMBA: Izdelava cevne kabelske kanalizacije obsega: izkop jarka v zemljišču III. do V. ktg., na globini ≥ 0,8 m (vrh zgornjega roba cevi) izdelava podloge za cevi iz peska granulacije 4-8 mm, dobava in polaganje PVC cevi (DWP za večja krivljenja trase), distančnikov, tesnilnih čepov,  nemetaliziranih PVC opozorilnih trakov, obbetoniranje cevi z betonom C25/30 do višine 10 cm nad zgornjim temenom cevi, zasip jarka z utrjevanjem po slojih in odvoz odvečnega materiala in ureditev okolice.</t>
  </si>
  <si>
    <t>Pojasnilo za izvedbo kabelske kanalizacije</t>
  </si>
  <si>
    <t>3.5.1.B5</t>
  </si>
  <si>
    <t>Trasiranje nove kabelske trase zemeljskega kabla, kabelske kanalizacije ali kabelskih korit - za celoten odsek</t>
  </si>
  <si>
    <t>3.5.1.B7</t>
  </si>
  <si>
    <t>Ročni prečni kontrolni izkop obstoječe kabelske trase</t>
  </si>
  <si>
    <t>3.5.1.B8</t>
  </si>
  <si>
    <t>Razbitje in odstranitev dela obstoječega betonskega temelja ali drugih podobnih ovir v zemlji (na območju kabelskega jarka, cevi, jaška, ...)</t>
  </si>
  <si>
    <t>po dejanskih količinah</t>
  </si>
  <si>
    <t>3.5.1.B9</t>
  </si>
  <si>
    <t>Ročni izkop obstoječih kablov/cevi v skupni trasi / poglobitev izkopanih kablov, zasip jarka - na ogroženih mestih</t>
  </si>
  <si>
    <t>Velja za obstoječe kable, kateri so v času gradnje v obratovanju</t>
  </si>
  <si>
    <t>3.5.1.B10</t>
  </si>
  <si>
    <t>Dobava in rezanje PE, PVC ali alkaten cevi premera 110 mm ali 125 mm z zajetjem obstoječega kabla/cevi (do 10 kablov/cevi) v razrezano cev in povezovanje cevi z objemkami in polaganjem v jarek</t>
  </si>
  <si>
    <t>3.5.1.B11</t>
  </si>
  <si>
    <t>Prestavitev in zaščita obstoječih SVTK kablov/cevi s PVC polcevmi ali PE prerezanimi cevmi (do 10 kablov v skupni trasi), prestavitev v začasno traso na teren</t>
  </si>
  <si>
    <t>3.5.1.B12</t>
  </si>
  <si>
    <t>Ročni izkop in odvoz obstoječih betonskih kabelskih korit na deponijo ali v skladišče</t>
  </si>
  <si>
    <t>3.5.1.B13</t>
  </si>
  <si>
    <t>Zaščita položenih PE, PVC ali alkaten cevi z obbetoniranjem z betonom C12/15, na območju dovozov na gradbišče - predvideno</t>
  </si>
  <si>
    <t>3.5.1.B14</t>
  </si>
  <si>
    <t>Dobava in polaganje dvodelnih betonskih kabelskih korit tip B (DBK), izmer 400x200x1000 (mm), z dvema pokrovoma tip SŽ in ustrezno vrvico, ureditev podlage</t>
  </si>
  <si>
    <t>3.5.1.B15</t>
  </si>
  <si>
    <t>Dodatek za izvedbo prehoda betonskih kabelskih korit in/ali PEHD cevi v kabelski jašek</t>
  </si>
  <si>
    <t>3.5.1.B16</t>
  </si>
  <si>
    <t xml:space="preserve">Izvedba prečkanja železniške proge s prekopom, s cevmi na globini vsaj 1,5 m pod GRP, obbetoniranje cevi z betonom C12/15 - 2x premera 125 mm </t>
  </si>
  <si>
    <t>3.5.1.B17</t>
  </si>
  <si>
    <t xml:space="preserve">Izvedba prečkanja železniške proge s prekopom, s cevmi na globini vsaj 1,5 m pod GRP, obbetoniranje cevi z betonom C12/15 - do 4x premera 125 mm </t>
  </si>
  <si>
    <t>3.5.1.B18</t>
  </si>
  <si>
    <t xml:space="preserve">Izvedba prečkanja železniške proge s prekopom, s cevmi na globini vsaj 1,5 m pod GRP, obbetoniranje cevi z betonom C12/15 - do 6x premera 125 mm </t>
  </si>
  <si>
    <t>3.5.1.B19</t>
  </si>
  <si>
    <t>Kabelska kanalizacija - 4x Ф125 mm</t>
  </si>
  <si>
    <t>3.5.1.B20</t>
  </si>
  <si>
    <t>Kabelska kanalizacija - 6x Ф125 mm</t>
  </si>
  <si>
    <t>3.5.1.B21</t>
  </si>
  <si>
    <t>Kabelska kanalizacija - 8x Ф125 mm</t>
  </si>
  <si>
    <t>3.5.1.B22</t>
  </si>
  <si>
    <t>Kabelska kanalizacija - 9x Ф125 mm</t>
  </si>
  <si>
    <t>3.5.1.B23</t>
  </si>
  <si>
    <t>Kabelska kanalizacija - 12x Ф125 mm</t>
  </si>
  <si>
    <t>3.5.1.B24</t>
  </si>
  <si>
    <t>Povečava obstoječe kabelske kanalizacije
- za do 4x Ф125 mm</t>
  </si>
  <si>
    <t>3.5.1.B25</t>
  </si>
  <si>
    <t>Dodatno polaganje cevi za potrebe SVTK v traso zunanje razsvetljave (tudi pri prekopih tirov)
+ 3x Ф125 mm - vzključno z razširitvijo kab. jarka</t>
  </si>
  <si>
    <t>3.5.1.B26</t>
  </si>
  <si>
    <t>Dodatno polaganje cevi za potrebe SVTK v traso zunanje razsvetljave (tudi pri prekopih tirov)
+ 6x Ф125 mm  - vzključno z razširitvijo kab. jarka</t>
  </si>
  <si>
    <t>3.5.1.B27</t>
  </si>
  <si>
    <t>Dodatno polaganje cevi za potrebe SVTK v traso zunanje razsvetljave (tudi pri prekopih tirov)
+ 9x Ф125 mm  - vzključno z razširitvijo kab. jarka</t>
  </si>
  <si>
    <t>3.5.1.B28</t>
  </si>
  <si>
    <t xml:space="preserve">Dodatek za betoniranje cevi in 30 cm zgornjega dela jarka z C16/20 pri prehodu kabelske kanalizacije preko povoznih površin (v cestišču, …), obračun razlike med izkopom in zasipom  </t>
  </si>
  <si>
    <t>3.5.1.B29</t>
  </si>
  <si>
    <t>Odstranitev asfalta, debeline 6-10 cm, z obojestranskim strojnim rezanjem, nakladanje in odvoz ruševin</t>
  </si>
  <si>
    <t>3.5.1.B30</t>
  </si>
  <si>
    <t>Ponovno asfaltiranje na mestu odstranjenega asfalta</t>
  </si>
  <si>
    <t>3.5.1.B31</t>
  </si>
  <si>
    <t>Dodatek za obbetoniranje cevi kabelske kanalizacije s C16/20 ob progi, …</t>
  </si>
  <si>
    <t>Določiti glede na ogroženost pri gradnji</t>
  </si>
  <si>
    <t>3.5.1.B32</t>
  </si>
  <si>
    <t>Dodatek za obbetoniranje cevi obst. in povečane kabelske kanalizacije (povečava) s C16/20 na mestu prečkanja proge</t>
  </si>
  <si>
    <t>3.5.1.B33</t>
  </si>
  <si>
    <t>Dodatek za oteženo delo (ovire: korenine, podzemne inštalacije, …) pri izkopu za kabelski jarek - za celoten odsek</t>
  </si>
  <si>
    <t>3.5.1.B34</t>
  </si>
  <si>
    <t>Dodatek za deloma ročni izkop kabelskega jarka (izkop ob obstoječem kablu, ceveh, …)</t>
  </si>
  <si>
    <t>3.5.1.B35</t>
  </si>
  <si>
    <t>Kabelski jašek tip B2 izmer 1,2x1,5x2,0 (m), s kab. konzolami - lahki litoželezni pokrov</t>
  </si>
  <si>
    <t>3.5.1.B36</t>
  </si>
  <si>
    <t>Kabelski jašek tip A2 izmer 1,5x2,0x2,0 (m), s kab. konzolami - lahki litoželezni pokrov</t>
  </si>
  <si>
    <t>Dvojni pokrov</t>
  </si>
  <si>
    <t>3.5.1.B37</t>
  </si>
  <si>
    <t>Kabelski jašek tip A3 izmer 1,5x2,5x2,0 (m), s kab. konzolami - lahki litoželezni pokrov</t>
  </si>
  <si>
    <t>3.5.1.B38</t>
  </si>
  <si>
    <t>Kabelski jašek tip PJD iz betonske cevi premera 1,0 m, globine do 2 m - lahki litoželezni pokrov</t>
  </si>
  <si>
    <t>3.5.1.B39</t>
  </si>
  <si>
    <t>Dodatek pri izdelavi kabelskega jaška z ovirami (inštalacije, obstoječi kabli ali cevi, ...) - za celoten odsek</t>
  </si>
  <si>
    <t>3.5.1.B40</t>
  </si>
  <si>
    <t>Dodatek pri izdelavi kabelskega jaška - gradnja na mestu obstoječega</t>
  </si>
  <si>
    <t>3.5.1.B41</t>
  </si>
  <si>
    <t>Dvig pokrova obstoječega kabelskega jaška na novo višino terena (do 20 cm) - lahki ali težki litoželezni pokrov</t>
  </si>
  <si>
    <t>A in B stran</t>
  </si>
  <si>
    <t>3.5.1.B42</t>
  </si>
  <si>
    <t>Izčrpanje vode iz obstoječih kabelskih jaškov - za celoten odsek</t>
  </si>
  <si>
    <t>po dejanskih stroških</t>
  </si>
  <si>
    <t>3.5.1.B43</t>
  </si>
  <si>
    <t>Izdelava kabelskega uvoda na obstoječem kabelskem jašku z obdelavo odprtin za uvod do 12x cev Ø125 mm</t>
  </si>
  <si>
    <t>3.5.1.B44</t>
  </si>
  <si>
    <t>Izdelava kabelskega uvoda na obstoječem kabelskem jašku z obdelavo odprtin za uvod do 1x DBK korito</t>
  </si>
  <si>
    <t>3.5.1.B45</t>
  </si>
  <si>
    <t>Izdelava uvoda v nov SV prostor (12x cev Ф125 mm iz uvodnega KJ), prehod v klet postajne stavbe, ter nato v preboj v SV prostor v pritličju - tesnjenje kablov z ROXTEC uvodnicami (2x), vključno s potekom kabelskih lestev (dobava in montaža) pod stropom v kleti</t>
  </si>
  <si>
    <t>3.5.1.B46</t>
  </si>
  <si>
    <t xml:space="preserve">Izdelava uvoda v PU (6x cev Ф125 mm iz uvodnega KJ), prehod v pritličje postajne stavbe, vgradnja talnega kab. jaška  60x60 v PU - tesnjenje kablov z ROXTEC uvodnicami </t>
  </si>
  <si>
    <t>3.5.1.B47</t>
  </si>
  <si>
    <t>Izdelava uvoda (razširitev) v obst TK prostor (6x cev Ф125 mm iz uvodnega KJ), prehod v klet postajne stavbe, ter nato v preboj v TK prostor v pritličju - tesnjenje kablov z ROXTEC uvodnicami (2x) - tudi vseh obst. kablov, vključno s potekom kabelskih lestev (dobava in montaža) pod stropom v kleti</t>
  </si>
  <si>
    <t>3.5.1.B48</t>
  </si>
  <si>
    <t>Izdelava kab. uvoda v začasni SV prostor (bivalni kontejner) - 4x cev Ф125 mm iz bližnjega KJ  - tesnjenje kablov z ROXTEC uvodnicami (1x)</t>
  </si>
  <si>
    <t>ZAČASNO STANJE</t>
  </si>
  <si>
    <t>3.5.1.B49</t>
  </si>
  <si>
    <t>Izdelava preboja s cevmi 3 xФ125mm med novim SV prostorom in NN prostorom</t>
  </si>
  <si>
    <t>3.5.1.B50</t>
  </si>
  <si>
    <t>PEHD cev ali DWP rebrasta cev 2x Ø50 mm med glavno kabelsko traso in SV ali TK napravo, izkop in zasip jarka, uvod cevi v jašek ali korito - polaganje cevi skladno s tabelo v tekstualnem delu</t>
  </si>
  <si>
    <t>Dolžine do 20 m.</t>
  </si>
  <si>
    <t>3.5.1.B51</t>
  </si>
  <si>
    <t>Izvedba tesnjenja vseh praznih oziroma nezasedenih cevi s tesnilnimi čepi</t>
  </si>
  <si>
    <t>Upoštevano v enotnih cenah posameznih postavah (PE cevi)</t>
  </si>
  <si>
    <t>3.5.1.B52</t>
  </si>
  <si>
    <t>Tesnjenje med cevjo kabelske kanalizacije in PEHD cevjo za polaganje optičnih kablov, s tesnilnim materialom</t>
  </si>
  <si>
    <t>3.5.1.B53</t>
  </si>
  <si>
    <t>Ravna razstavljiva cevna spojka za cevi do premera 75 mm</t>
  </si>
  <si>
    <t>3.5.1.B54</t>
  </si>
  <si>
    <t>Izdelava (ali obnova) obbetoniranih stojišč za uporabnike TK naprav z izravnavo terena na višino GRP, nasutje ali vkop, obbetoniranje stojišča (~izmer 2x2 m) pri US</t>
  </si>
  <si>
    <t>3.5.1.B55</t>
  </si>
  <si>
    <t>Odvoz odvečnega obstoječega materiala oziroma zemljine na deponijo</t>
  </si>
  <si>
    <t>Upoštevano v enotnih cenah posameznih postavk.</t>
  </si>
  <si>
    <t>3.5.1.C1</t>
  </si>
  <si>
    <t>OPOMBA: V enotni ceni posamezne postavke je upoštevano delo in ves potreben material, v kolikor pri posamezni postavki ni navedeno drugače</t>
  </si>
  <si>
    <t>3.5.1.C2</t>
  </si>
  <si>
    <t>Zapiranje kabelskih koncev</t>
  </si>
  <si>
    <t>3.5.1.C3</t>
  </si>
  <si>
    <t>Prestavitev kablov/cevi v končno traso kabelske kanalizacije - do 10 kablov v skupni trasi</t>
  </si>
  <si>
    <t>3.5.1.C4</t>
  </si>
  <si>
    <t>Označitev vseh obstoječih kablov/cevi v kabelskem jašku, koritu ali na mestu zaključitve</t>
  </si>
  <si>
    <t>3.5.1.C5</t>
  </si>
  <si>
    <t>Izvedba tesnjenja med kabli in cevmi v kabelskem jašku - komplet za celoten odsek</t>
  </si>
  <si>
    <t>3.5.1.C6</t>
  </si>
  <si>
    <t>Odstranitev opuščenih kovinskih kablov iz cevi ali korit; navitje kabla na boben, označitev kabla, odvoz v skladišče SVTK - nepoškodovani in tudi po opravljenih meritvah ustrezni kabli, vključno z meritvami</t>
  </si>
  <si>
    <t>3.5.1.C7</t>
  </si>
  <si>
    <t>Odstranitev opuščenih kovinskih kablov iz cevi ali korit; navitje kabla na boben, označitev kabla, odvoz v skladišče SVTK ali na deponijo - poškodovani ali neuporabni kabli</t>
  </si>
  <si>
    <t>3.5.1.C8</t>
  </si>
  <si>
    <t>Izdelava novega odcepa (spojke) na obstoječem TK kablu, kapacitete do 50x4</t>
  </si>
  <si>
    <t>3.5.1.C9</t>
  </si>
  <si>
    <t>Svinčena in litoželezna ravna kabelska spojka na TK kablu</t>
  </si>
  <si>
    <t xml:space="preserve"> * če pride pri izkopu in prestavitvi do poškodbe obstoječega</t>
  </si>
  <si>
    <t>3.5.1.C10</t>
  </si>
  <si>
    <t>Prestavitev PAB BOX omare na novo lokacijo, montaža na betonski podstavek ali na kabelski jašek, priključitev in preizkus - vključno z vsemi potrebnimi deli</t>
  </si>
  <si>
    <t>3.5.1.C11</t>
  </si>
  <si>
    <t>Kabelska spojka na EE kablu GSMR NAYY 3x70 mm2</t>
  </si>
  <si>
    <t>ES7</t>
  </si>
  <si>
    <t>3.5.1.C12</t>
  </si>
  <si>
    <t>Izvedba rezerve kabla dolžine do 10 m v kabelskem jašku (pritrditi na steno jaška) ali pri napravi</t>
  </si>
  <si>
    <t>SPZ, NN kabel</t>
  </si>
  <si>
    <t>3.5.1.C13</t>
  </si>
  <si>
    <t>Izvedba tesnjenja pri uvodu kablov/cevi v tehnični prostor (SV, TK, …) na postaji (npr. Roxtec)</t>
  </si>
  <si>
    <t>že predvideno v gradbenih delih</t>
  </si>
  <si>
    <t>3.5.1.C14</t>
  </si>
  <si>
    <t>Zaključitev obstoječega ali novega kabla na SVTK napravi, vključno z uvlečenjem in tesnenjem kabla (omara, razdelilec, signal, izolirka,…), kos za napravo</t>
  </si>
  <si>
    <t>3.5.1.C15</t>
  </si>
  <si>
    <t>Predelava priključne točke GSMR
Dobava in postavitev prostostoječe omarice TRANSFORMATOR (mere morajo biti prilagojene velikosti TR) na območju nove TP, ohišje naj bo izdelano iz nerjaveče pločevnie z odprtinami za naravno hlajenje, zunanja montaža na betonski podstavek, IP 43, odvodi in dovodi od spodaj, snemljiv pokrov zaradi ušes za dvigovanje, vrata z zaklepanjem na ključ, mreža proti glodalcem in insektom, ozemljitvena sponka</t>
  </si>
  <si>
    <t>3.5.1.C16</t>
  </si>
  <si>
    <t>Predelava priključne točke GSMR - KONČNO
Prestavitev TRANSFORMATORJA iz Kretniške postojanke 1 na novo lokacijo nove TP in novo ožičenje med napravami</t>
  </si>
  <si>
    <t>3.5.1.C17</t>
  </si>
  <si>
    <t>Predelava priključne točke GSMR - KONČNO
Izvedba betonskega podstavka, pripravljenega za montažo predvidenega transformatorja, z vgrajenimi uvodnimi cevmi (dobava in montaža)</t>
  </si>
  <si>
    <t>3.5.1.C18</t>
  </si>
  <si>
    <t>Predelava priključne točke GSMR - KONČNO
Dograditev novopredvidenega razdelilca pri TP z opremo GSMR - priklop BP Nova Gorica in BP v smeri Zavrtanik z vsem ožičenjem med omarami</t>
  </si>
  <si>
    <t>3.5.1.C19</t>
  </si>
  <si>
    <t xml:space="preserve">Določitev priključne točke GSMR - ZAČASNO 
Začasen priklop vseh BP (BP 70-25, BP 70-26, BP 70-27) na obstoječo priključno točko, katero določi Upravljalec. Predvidena dela vključujejo ves potreben material, kabliranje, gradnjo in montaža. </t>
  </si>
  <si>
    <t>v primeru, da končna priključna točka (TP) še ne bo pripravljena za priklop</t>
  </si>
  <si>
    <t>3.5.1.C20</t>
  </si>
  <si>
    <t>Električne meritve vseh obstoječih kablov (SV, TK, EE, …) po prestavitvi kabla, končne meritve z izdelavo merilne dokumentacije - komplet za celoten odsek</t>
  </si>
  <si>
    <t>3.5.1.C21</t>
  </si>
  <si>
    <t>Električne meritve vseh novih kablov (SV, TK, EE, …) na bobnu, položene dolžine, končne meritve, z izdelavo merilne dokumentacije - komplet za celoten odsek</t>
  </si>
  <si>
    <t>3.5.1.C22</t>
  </si>
  <si>
    <t>Končne optične meritve na optičnem kablu z izdelavo merilne dokumentacije - do 96 vlaken</t>
  </si>
  <si>
    <t>3.5.1.D2</t>
  </si>
  <si>
    <t>Uskladitev križanj z obstoječimi podzemnimi komunalnimi vodi - za celoten odsek</t>
  </si>
  <si>
    <t>Po dejansko dokazljivih stroških</t>
  </si>
  <si>
    <t>3.5.1.D6</t>
  </si>
  <si>
    <t>Stroški tovarniškega prevzema kablov ter usposabljanje izvršilnih železniških delavcev v skladu s Pravilnikom o strokovni usposobljenosti izvršilnih železniških delavcev v slovenskem jeziku (Ur list RS, št. 2/09)</t>
  </si>
  <si>
    <t>Opomba: Pri opremi in materialu je potrebno upoštevati stroške izdelave meritev, preizkusa in zagona, vključno s pridobitvijo ustreznih certifikatov in potrdil s strani pooblaščenih institucij ali upravljavca JŽI.</t>
  </si>
  <si>
    <t xml:space="preserve">Opomba: Za vso dobavljeno opremo mora izvajalec / dobavitelj izdelati tehnološki elaborat, ki ga uskladi z upravljavcem. </t>
  </si>
  <si>
    <t>Opomba: Izvajalec mora za vse tesnilne sisteme proti požaru zagotoviti certifikate in teste o ustreznosti ter izdelati poročilo o izvedbi požarnega tesnjenja kabelskih odprtin in podati izjavo o izvedenih delih. Izvajalec mora predložiti dokazilo o usposabljanju s strani proizvajalca požarnega sistema in licenco FKC izdano s strani SZPV.</t>
  </si>
  <si>
    <t>3.5.2</t>
  </si>
  <si>
    <t>KABLI IN KABELSKE TRASE</t>
  </si>
  <si>
    <t>3.5.2.A</t>
  </si>
  <si>
    <t>3.5.2.B</t>
  </si>
  <si>
    <t>KABELSKE TRASE</t>
  </si>
  <si>
    <t>3.5.2.A1</t>
  </si>
  <si>
    <t>Opomba: Pri kablih se upošteva dobava in polaganje kablov v PVC/DWP kabelsko kanalizacijo, PEHD cevi, kabelske police ali inštalacijske cevi.</t>
  </si>
  <si>
    <t>3.5.2.A2</t>
  </si>
  <si>
    <t>Dobava in polaganje kabla:
4-vlakenski optični kabel A-DQ(ZN)(SR)2Y 4xE9/125 0,25H18 LG BK G.657.A1.</t>
  </si>
  <si>
    <t>3.5.2.A3</t>
  </si>
  <si>
    <t>Dobava in polaganje kabla:
12-vlakenski optični kabel A-DQ(ZN)(SR)2Y 12xE9/125 0,25H18 LG BK G.657.A1.</t>
  </si>
  <si>
    <t>6xPRO-TK + 2x PRO-TK (pri uvoznih kretnicah)</t>
  </si>
  <si>
    <t>3.5.2.A4</t>
  </si>
  <si>
    <t>Dobava in polaganje kabla:
TK 59 M 3x4x0,8.</t>
  </si>
  <si>
    <t>3.5.2.A5</t>
  </si>
  <si>
    <t>Dobava in polaganje kabla:
TK 59 M 5x4x0,8.</t>
  </si>
  <si>
    <t>3.5.2.A6</t>
  </si>
  <si>
    <t>Dobava in polaganje kabla:
TD 59 M 1x4x1,2.</t>
  </si>
  <si>
    <t>3.5.2.A7</t>
  </si>
  <si>
    <t>Dobava in polaganje kabla:
TD 59 M 5x4x1,2.</t>
  </si>
  <si>
    <t>3.5.2.A8</t>
  </si>
  <si>
    <t>Dobava in polaganje kabla:
TD 59 M 10x4x1,2.</t>
  </si>
  <si>
    <t>3.5.2.A9</t>
  </si>
  <si>
    <t>Dobava in polaganje kabla:
EE kabel NYBY-J 3x2,5 mm2.</t>
  </si>
  <si>
    <t>med PRO-TK in porabniki</t>
  </si>
  <si>
    <t>3.5.2.A11</t>
  </si>
  <si>
    <t>Dobava in polaganje kabla:
EE kabel NYBY-J 5x1,5 mm2.</t>
  </si>
  <si>
    <t>povezava med URA(4x) in peronsko rasvetljavo</t>
  </si>
  <si>
    <t>3.5.2.A12</t>
  </si>
  <si>
    <t>Dobava in polaganje kabla:
EE kabel NYBY-J 3x10 mm2.</t>
  </si>
  <si>
    <t>6xPRO-TK+2xPRO-TK(Kr)</t>
  </si>
  <si>
    <t>3.5.2.A14</t>
  </si>
  <si>
    <t>Dobava in polaganje kabla:
zunanji S/FTP 4x2 kategorije 7.</t>
  </si>
  <si>
    <t>vsi porabniki na PRO-TK razen video</t>
  </si>
  <si>
    <t>3.5.2.A15</t>
  </si>
  <si>
    <t>Dobava in polaganje kabla:
EE kabel H05VV-F 2x2,5 mm², Eca po CPR.</t>
  </si>
  <si>
    <t>3.5.2.A16</t>
  </si>
  <si>
    <t>Dobava in polaganje kabla:
EE kabel N2XH-J 3x2,5 mm², Cca s1 d2 a1 po CPR.</t>
  </si>
  <si>
    <t>3.5.2.A19</t>
  </si>
  <si>
    <t>Dobava in polaganje kabla:
EE kabel N2XH-J 5x10 mm², Cca s1 d2 a1 po CPR.</t>
  </si>
  <si>
    <t>RG - TRL - R-TK-K - Z</t>
  </si>
  <si>
    <t>3.5.2.A20</t>
  </si>
  <si>
    <t>Dobava in polaganje kabla:
J-H(St)H 2X2X0,8, Cca s1 d2 a1 po CPR.</t>
  </si>
  <si>
    <t>3.5.2.A22</t>
  </si>
  <si>
    <t>Dobava in polaganje kabla:
STP 4x2 kat. 6, Cca s1 d2 a1 po CPR.</t>
  </si>
  <si>
    <t>miniPC,URE,MPS B,IP ojač., alarm</t>
  </si>
  <si>
    <t>3.5.2.A23</t>
  </si>
  <si>
    <t>Zapiranje kabelskih koncev.</t>
  </si>
  <si>
    <t>3.5.2.A24</t>
  </si>
  <si>
    <t>Uvod in zaključitev EE kabla na napravi, razdelilni omari ali napajalnem sistemu TK prostora.</t>
  </si>
  <si>
    <t>montaža vseh kablov</t>
  </si>
  <si>
    <t>3.5.2.A25</t>
  </si>
  <si>
    <t>Uvod in zaključitev TK/TD kabla na napravi, v kabelski omari ali TK prostoru, do 1x4 ali 2x2.</t>
  </si>
  <si>
    <t>zvočniki + 1/2</t>
  </si>
  <si>
    <t>3.5.2.A26</t>
  </si>
  <si>
    <t>Uvod in zaključitev TK/TD kabla na napravi, v  kabelski omari ali TK prostoru, do 5x4 ali 10x2.</t>
  </si>
  <si>
    <t>3.5.2.A27</t>
  </si>
  <si>
    <t>Dobava in montaža odcepne kabelske spojke na TK/TD kablu 1x4.</t>
  </si>
  <si>
    <t>rezerva</t>
  </si>
  <si>
    <t>3.5.2.A28</t>
  </si>
  <si>
    <t>Dobava in montaža kabelske spojke na TK/TD kablu 3x4.</t>
  </si>
  <si>
    <t>3.5.2.A29</t>
  </si>
  <si>
    <t>Dobava in montaža nadometne doze, IP66, z uvodnicami, montaža v sekundarni strop nadstreška, z vrstnimi sponkami za izdelavo odcepa na EE kablu.</t>
  </si>
  <si>
    <t>ure</t>
  </si>
  <si>
    <t>3.5.2.A32</t>
  </si>
  <si>
    <t>Dobava konektorja RJ45 in zaključevanje S/FTP kabla kat. 7 na konektorju.</t>
  </si>
  <si>
    <t>ure+led+lcd</t>
  </si>
  <si>
    <t>3.5.2.A33</t>
  </si>
  <si>
    <t>Dobava konektorja RJ45 in zaključevanje STP kabla kat. 6 na konektroju.</t>
  </si>
  <si>
    <t>3.5.2.A34</t>
  </si>
  <si>
    <t>Zaključevanje STP kabla kat. 6 na delilniku RJ45 v komunikacijski omari ali RJ45 vtičnici.</t>
  </si>
  <si>
    <t>3.5.2.A35</t>
  </si>
  <si>
    <t>Zaključevanje optičnih inštalacij, dobava zaključnega kabla z LC konektorjem in izdelavo spoja, 
1 kos = 1 vlakno</t>
  </si>
  <si>
    <t>3.5.2.A36</t>
  </si>
  <si>
    <t>Dobava in montaža samougasne rebraste cevi od uvodnega kabelskega jaška do mesta zaključitve (optični delilnik), vključno z vlečenjem optičnega kabla v cev in tesnjenjem cevi na obeh koncih ter s potrebnim pritrdilnim materialom
- 1x optični kabel.</t>
  </si>
  <si>
    <t>3.5.2.A37</t>
  </si>
  <si>
    <t>Dobava in montaža samougasne rebraste cevi od uvodnega kabelskega jaška do mesta zaključitve (optični delilnik), vključno z vlečenjem optičnega kabla v cev in tesnjenjem cevi na obeh koncih ter s potrebnim pritrdilnim materialom
- 3x optični kabel.</t>
  </si>
  <si>
    <t>6x optika od PRO-TK</t>
  </si>
  <si>
    <t>3.5.2.A38</t>
  </si>
  <si>
    <t>Dobava in montaža samougasne rebraste cevi, vključno z vlečenjem optičnega kabla v cev in tesnjenjem cevi na obeh koncih ter s potrebnim pritrdilnim materialom
- 1x optični kabel.</t>
  </si>
  <si>
    <t>med TK-SV prostorom</t>
  </si>
  <si>
    <t>3.5.2.A39</t>
  </si>
  <si>
    <t>Dobava in montaža samougasne rebraste cevi za zaščito STP kablov med mestoma zaključitve (miza prometnika - komunikacijska omara), vključno z vlečenjem kablov v cev ter s potrebnim pritrdilnim materialom
- 6x STP kat.6.</t>
  </si>
  <si>
    <t>3_7</t>
  </si>
  <si>
    <t>3.5.2.A40</t>
  </si>
  <si>
    <t>Izvedba rezervne dolžine optičnega kabla v kabelskem jašku, dobava in montaža nosilca rezerve - dolžine 15 m.</t>
  </si>
  <si>
    <t>3.5.2.A41</t>
  </si>
  <si>
    <t>Izvedba rezervne dolžine optičnega kabla v kabelskem jašku, dobava in montaža nosilca rezerve - dolžine 2 x 15 m.</t>
  </si>
  <si>
    <t>3_10</t>
  </si>
  <si>
    <t>3.5.2.A42</t>
  </si>
  <si>
    <t xml:space="preserve">Meritve optičnega kabla (na bobnu, položene dolžine, končne) z izdelavo merilnega poročila
- 12-vlakenski optični kabel + 4-vlakenski optični kabel </t>
  </si>
  <si>
    <t>3_12</t>
  </si>
  <si>
    <t>3.5.2.A43</t>
  </si>
  <si>
    <t>Električne meritve na energetskih kablih na bobnu, položene dolžine, končne, z izdelavo merilnega poročila - kpl za vse nove kable.</t>
  </si>
  <si>
    <t>3_13</t>
  </si>
  <si>
    <t>3.5.2.A44</t>
  </si>
  <si>
    <t>Električne meritve na bakrenih telekomunikacijskih kablih (TK, TD …), na bobnu, položene dolžine, končne, z izdelavo merilnega poročila - kpl za vse nove kable.</t>
  </si>
  <si>
    <t>3_14</t>
  </si>
  <si>
    <t>3.5.2.A45</t>
  </si>
  <si>
    <t>Meritve univerzalnega ožičenja kategorije 6 z izdelavo merilnega poročila, kpl.</t>
  </si>
  <si>
    <t>3_15</t>
  </si>
  <si>
    <t>3.5.2.A46</t>
  </si>
  <si>
    <t>3_16</t>
  </si>
  <si>
    <t>3.5.2.A47</t>
  </si>
  <si>
    <t>Tesnjenje med vsemi kabli in cevmi v kabelskem jašku, kpl za postajo.</t>
  </si>
  <si>
    <t>3.5.2.B1</t>
  </si>
  <si>
    <t>Opomba: V popisu so zajete le lokalne trase med kabelskim jaškom in napravami. Trase vzdolž perona in kabelski jaški so predmet načrtov 3/1 in 3/3. Kabelske police za polaganje kablov znotraj sekundarnih stropov nadstreška in postajne zgradbe so zajete v načrtih št. 3/1.</t>
  </si>
  <si>
    <t>3.5.2.B2</t>
  </si>
  <si>
    <t>Opomba: V popisu so zajete le lokalne trase med kabelskim jaškom in napravami. Trase vzdolž perona in kabelski jaški so predmet načrtov 3/2 in 3/4.</t>
  </si>
  <si>
    <t xml:space="preserve"> </t>
  </si>
  <si>
    <t>3.5.2.B3</t>
  </si>
  <si>
    <t>Opomba: Izdelava kabelskega jaška obsega: izkop v zemljišču III. do IV. ktg, izdelava drenažnega zasipa 0,5 m3 v netkanem geotekstilu tipa 1, podložni beton višine 10cm, opaženje, armatura, dobava in montaža pokrova, betoniranje, odvoz materiala in ureditev okolice.</t>
  </si>
  <si>
    <t>3.5.2.B4</t>
  </si>
  <si>
    <t>Izdelava lokalne kabelske kanalizacije iz PVC, DWP ali alkaten cevi v zemljišču 50% III. in 50 % IV. ktg. Obseg del: izkop jarka, izdelava podloge za cevi iz peska granulacije 4-8 mm, dobava in polaganje cevi, dobava in vgraditev distančnikov, obbetoniranje cevi z betonom C12/15 v višini 10 cm nad zgornjim temenom cevi, zasip jarka z utrjevanjem po slojih in odvoz odvečnega materiala in ureditev okolice:
- 3x DWP (upogljiva) cev premera 50 mm.</t>
  </si>
  <si>
    <t>SOS, SPM, LCD</t>
  </si>
  <si>
    <t>3.5.2.B5</t>
  </si>
  <si>
    <t xml:space="preserve">Izdelava lokalne kabelske kanalizacije iz PVC, DWP ali alkaten cevi v zemljišču 50% III. in 50 % IV. ktg. Obseg del: izkop jarka, izdelava podloge za cevi iz peska granulacije 4-8 mm, dobava in polaganje cevi, dobava in vgraditev distančnikov, obbetoniranje cevi z betonom C12/15 v višini 10 cm nad zgornjim temenom cevi, zasip jarka z utrjevanjem po slojih in odvoz odvečnega materiala in ureditev okolice:
- 2x DWP (upogljiva) cev premera 110 mm + 2x DWP (upogljiva) cev premera 50 mm  </t>
  </si>
  <si>
    <t>povezave med dodatnimi TK povezovalnimi jaški  (PJ)</t>
  </si>
  <si>
    <t>3.5.2.B6</t>
  </si>
  <si>
    <t>Izdelava lokalne kabelske kanalizacije iz PVC, DWP ali alkaten cevi v zemljišču 50% III. in 50 % IV. ktg. Obseg del: izkop jarka, izdelava podloge za cevi iz peska granulacije 4-8 mm, dobava in polaganje cevi, dobava in vgraditev distančnikov, obbetoniranje cevi z betonom C12/15 v višini 10 cm nad zgornjim temenom cevi, zasip jarka z utrjevanjem po slojih in odvoz odvečnega materiala in ureditev okolice:
- 1x DWP (upogljiva) cev premera 110 mm.</t>
  </si>
  <si>
    <t>povezave nadstrešek</t>
  </si>
  <si>
    <t>3.5.2.B7</t>
  </si>
  <si>
    <t>Izdelava lokalne kabelske kanalizacije iz PVC, DWP ali alkaten cevi v zemljišču 50% III. in 50 % IV. ktg. Obseg del: izkop jarka, izdelava podloge za cevi iz peska granulacije 4-8 mm, dobava in polaganje cevi, dobava in vgraditev distančnikov, obbetoniranje cevi z betonom C12/15 v višini 10 cm nad zgornjim temenom cevi, zasip jarka z utrjevanjem po slojih in odvoz odvečnega materiala in ureditev okolice:
- 3x DWP (upogljiva) cev premera 125 mm</t>
  </si>
  <si>
    <t>PRO-TK</t>
  </si>
  <si>
    <t>Izdelava lokalne kabelske kanalizacije iz PVC, DWP ali alkaten cevi v zemljišču 50% III. in 50 % IV. ktg. Obseg del: izkop jarka, izdelava podloge za cevi iz peska granulacije 4-8 mm, dobava in polaganje cevi, dobava in vgraditev distančnikov, obbetoniranje cevi z betonom C12/15 v višini 10 cm nad zgornjim temenom cevi, zasip jarka z utrjevanjem po slojih in odvoz odvečnega materiala in ureditev okolice:
- 4x DWP (upogljiva) cev premera 50 mm</t>
  </si>
  <si>
    <t>povezava v podhod</t>
  </si>
  <si>
    <t>Izdelava lokalne kabelske kanalizacije iz PVC, DWP ali alkaten cevi v zemljišču 50% III. in 50 % IV. ktg. Obseg del: izkop jarka, izdelava podloge za cevi iz peska granulacije 4-8 mm, dobava in polaganje cevi, dobava in vgraditev distančnikov, obbetoniranje cevi z betonom C12/15 v višini 10 cm nad zgornjim temenom cevi, zasip jarka z utrjevanjem po slojih in odvoz odvečnega materiala in ureditev okolice:
- 6x DWP (upogljiva) cev premera 50 mm</t>
  </si>
  <si>
    <t>3.5.2.B8</t>
  </si>
  <si>
    <t>Dobava in zaščita prazne položene cevi z Raychem ali ustrezno drugo toploskrčno kapo.</t>
  </si>
  <si>
    <t>3.5.2.B10</t>
  </si>
  <si>
    <t>Izdelava tipskega kabelskega jaška zunanje razsvetljave (tip C), svetlih mer 0,6x0,6x0,9 m s potopljenim pokrovom.</t>
  </si>
  <si>
    <t>3.5.2.B11</t>
  </si>
  <si>
    <t>Tesnjenje uvoda kablov na prehodu iz uvodnega kabelskega jaška v TK prostor s prahotestno in protipožarno zaščito in zaščito proti glodavcem (kot npr. Roxtec moduli v sestavljivem okvirju).
Tesnjenje zajema projektirane kable z ustrezno rezervo za kasnejše uvode (prehod cevi premera 6x125 mm).</t>
  </si>
  <si>
    <t>3.5.2.B15</t>
  </si>
  <si>
    <t xml:space="preserve">Izvedba preboja stene za prehod kablov dim. cca 25x10 cm, debelina stene do 30 cm. </t>
  </si>
  <si>
    <t>1x TKp-SVp, 1x NNp-TKp,1xTKp - PU</t>
  </si>
  <si>
    <t>3.5.2.B20</t>
  </si>
  <si>
    <t>Dobava rebraste, upogljive elektroinštalcijske cevi za vgradnjo v vibriran beton, s polaganjem v opaž
- cev premera 32 mm.</t>
  </si>
  <si>
    <t>povezava od jaškov v podhodu do kabelskih polic</t>
  </si>
  <si>
    <t>3.5.2.B22</t>
  </si>
  <si>
    <t>Dobava in vgradnja prehodnih podometnih elektroinštalacijskih doz v vibriran beton, s pokrovom - različne dimenzije do 15x15 cm.</t>
  </si>
  <si>
    <t>podhod + pred PP</t>
  </si>
  <si>
    <t>3.5.2.B23</t>
  </si>
  <si>
    <t>Dobava in polaganje zaščitne samougasne cevi odporne na UV sevanje (premer cevi prilagoditi premeru kabla).</t>
  </si>
  <si>
    <t>med napravo in kabelsko polico, zaščita kablov v TK prostoru ipd.</t>
  </si>
  <si>
    <t>3.5.2.B24</t>
  </si>
  <si>
    <t>dodatno izenačevanje potencialov (GIP) - kabelska korita</t>
  </si>
  <si>
    <t>3.5.2.B25</t>
  </si>
  <si>
    <t>Dobava in montaža z vijačenjem nadometnega inštalacijskega kanala s pokrovom, samougasen po UL94 V0, dimenzij 40x60 mm.</t>
  </si>
  <si>
    <t>3.5.2.B26</t>
  </si>
  <si>
    <t>Dobava in montaža z vijačenjem nadometnega inštalacijskega kanala s pokrovom, samougasen po UL94 V0, dimenzij 20x20 mm.</t>
  </si>
  <si>
    <t>3.5.3</t>
  </si>
  <si>
    <t>OBVEŠČANJE POTNIKOV</t>
  </si>
  <si>
    <t>3.5.3.A</t>
  </si>
  <si>
    <t>OZVOČENJE</t>
  </si>
  <si>
    <t>3.5.3.B</t>
  </si>
  <si>
    <t>VIZUALNO OBVEŠČANJE</t>
  </si>
  <si>
    <t>3.5.3.C</t>
  </si>
  <si>
    <t>3.5.3.D</t>
  </si>
  <si>
    <t>URNI SISTEM</t>
  </si>
  <si>
    <t>3.5.3.A1</t>
  </si>
  <si>
    <t xml:space="preserve">Dobava in montaža zvočniške troblje 100V/20-10-5-2,5W s priključno dozo IP66. </t>
  </si>
  <si>
    <t>3.5.3.A2</t>
  </si>
  <si>
    <t>Dobava in montaža dvosmernega zvočnega projektorja za zunanjo montažo, 100V/12-6W.</t>
  </si>
  <si>
    <t>3.5.3.A3</t>
  </si>
  <si>
    <t>Rf mreža za zaščito zvočnega projektorja v podhodu proti vandalizmu, prilagojena projektorju (odprta v območju membrane), stropna montaža, kpl z izdelavo detajla.</t>
  </si>
  <si>
    <t>3.5.3.A4</t>
  </si>
  <si>
    <t>Dobava in montaža  zvočnika za na strop, primeren za montažo pod kap (nadstrešek), kot npr. BOSE DesignMax DM5SE, 100V/6-12-25-50.</t>
  </si>
  <si>
    <t>pred PP</t>
  </si>
  <si>
    <t>Dobava in montaža vgradnega zvočnika za sekundarni strop, primeren za montažo pod kap (nadstrešek), kot npr. SEA SNZ2110 IP, 100V/10-5-2,5W, barvan v barvi nadstreška.</t>
  </si>
  <si>
    <t>peronski nadstrešek</t>
  </si>
  <si>
    <t>3.5.3.A5</t>
  </si>
  <si>
    <t>Dobava in montaža vgradnega zvočnika za sekundarni strop, primeren za montažo pod kap (nadstrešek), kot npr. SEA SNZ2110 IP, 100V/10-5-2,5W.</t>
  </si>
  <si>
    <t>sanitarije</t>
  </si>
  <si>
    <t>3.5.3.A6</t>
  </si>
  <si>
    <t>Dobava in montaža vgradnega zvočnika za sekundarni strop, kot npr. SEA SNZ2110, 100V/10-5-2,5W.</t>
  </si>
  <si>
    <t>čakalnica, vetrolov, vestibul</t>
  </si>
  <si>
    <t>3.5.3.A8</t>
  </si>
  <si>
    <t>Dobava in montaža 19'' IP ojačevalnika razreda D, 500W, z integrirano matriko, 8 con.</t>
  </si>
  <si>
    <t>Dobava in montaža 19'' IP ojačevalnika razreda D, 250W, z integrirano matriko, 4 cone.</t>
  </si>
  <si>
    <t>3.5.3.A9</t>
  </si>
  <si>
    <t>Dobava in montaža objemke iz nerjavnega jekla (inox) za pritrditev zvočniške troblje na steber razsvetljave s tesnitvijo prehoda kabla.</t>
  </si>
  <si>
    <t>3.5.3.A10</t>
  </si>
  <si>
    <t xml:space="preserve">Dobava in montaža kabla J-H(St)H 10X2X0,8,Cca s1 d2 a1, kpl z zaključitvijo. </t>
  </si>
  <si>
    <t>ojačevalnik x 3</t>
  </si>
  <si>
    <t>3.5.3.A11</t>
  </si>
  <si>
    <t>Dobava in montaža 10-parne ločilne letvice LSA 2/10 PLUS z vijačnim obojestranskim podnožjem za priklop vodnikov do 2,5 mm².</t>
  </si>
  <si>
    <t>KKS stojalo-PRO-TK</t>
  </si>
  <si>
    <t>3.5.3.A13</t>
  </si>
  <si>
    <t>Dobava in montaža označevalne letve LSA PLUS.</t>
  </si>
  <si>
    <t>3.5.3.A14</t>
  </si>
  <si>
    <t>Dobava in montaža zaščitne letvice za letvico LSA 2/10 PLUS s prenapetostnimi odvodniki 230V 10kA/10A, polno zasedena.</t>
  </si>
  <si>
    <t>3.5.3.A15</t>
  </si>
  <si>
    <t>Demontaža obstoječe trombe ali zvočnika v kompletu s kabli in odvozom.</t>
  </si>
  <si>
    <t>3.5.3.A16</t>
  </si>
  <si>
    <t>Demontaža obstoječe enote OPS 08 in ojačevalnika s povezavami, odvoz v skladišče SVTK ali na deponijo, predvideno za odpadno električno in elektronsko opremo, skladno z zakonskimi določili.</t>
  </si>
  <si>
    <t>3.5.3.A17</t>
  </si>
  <si>
    <t>Povezovalni in drobni montažni material, izvedba tesnjenja uvodov.</t>
  </si>
  <si>
    <t>3.5.3.A18</t>
  </si>
  <si>
    <t>Inštalacija opreme, preizkušanje, spuščanje v pogon, parametriranje sistema.</t>
  </si>
  <si>
    <t>3.5.3.A19</t>
  </si>
  <si>
    <t>Opomba: Ločilna letvica v podatkovni razdelilni omari je zajeta v specifikaciji omare.</t>
  </si>
  <si>
    <t>3.5.3.B1</t>
  </si>
  <si>
    <t>Dobava in montaža dvostranskega tirnega LED prikazovalnika z zaščitnim ohišjem proti vandalizmu, IP65.</t>
  </si>
  <si>
    <t>3.5.3.B2</t>
  </si>
  <si>
    <t>Dobava in montaža prostostoječega pokončnega centralnega enostranskega LCD prikazovalnika vsaj 46'', z zaščitnim ohišjem proti vandalizmu, IP54, izkop in izvedba temeljenja.</t>
  </si>
  <si>
    <t>Dobava in montaža visečega centralnega enostranskega LCD prikazovalnika vsaj 46'', z zaščitnim ohišjem proti vandalizmu, IP54.</t>
  </si>
  <si>
    <t>3.5.3.B3</t>
  </si>
  <si>
    <t>Dobava in polaganje izolirane pocinkane jeklene pletenice preseka 70 mm2 v cev, razdalje do 15 m, zaključitev in priklop na napravo in trak Rf 30x3,5 mm, kpl z materialom.</t>
  </si>
  <si>
    <t>3.5.3.B4</t>
  </si>
  <si>
    <t>Dobava in montaža nosilca za montažo LED prikazovalnika na konstrukcijo nadstrešnice.</t>
  </si>
  <si>
    <t>Dobava in montaža nosilca za montažo LCD prikazovalnika na konstrukcijo nadstrešnice.</t>
  </si>
  <si>
    <t>3.5.3.B5</t>
  </si>
  <si>
    <t>Dobava in montaža prenapetostne zaščite.</t>
  </si>
  <si>
    <t>3.5.3.B6</t>
  </si>
  <si>
    <t>Integracija vizualnega obveščanja potnikov v obstoječ sistem PIS, vključno z licencami.</t>
  </si>
  <si>
    <t>1 kos = 1 prikazovalnik</t>
  </si>
  <si>
    <t>3.5.3.B7</t>
  </si>
  <si>
    <t>Izdelava programske datoteke za avtomatsko napoved vlakov za postajo Nova Gorica (vizualno in zvočno obveščanje potnikov) in vključitev v obstoječi sistem PIS.</t>
  </si>
  <si>
    <t>3.5.3.B8</t>
  </si>
  <si>
    <t>Dobava in montaža delovne postaje ("mini" PC) PIS sistema z licenčno programsko in aplikativno (oz. spletni klient) opremo za ročni vnos obvestil, zamud ali ostalih informacij PIS sistema + video nadzor.</t>
  </si>
  <si>
    <t>Delovno mesto prometnika Nova Gorica.</t>
  </si>
  <si>
    <t>3.5.3.B9</t>
  </si>
  <si>
    <t>Dobava in montaža monitorja 27'' LED IPS, namesittev na nosilec VESA.</t>
  </si>
  <si>
    <t>3.5.3.B10</t>
  </si>
  <si>
    <t>Preizkušanje, spuščanje v pogon, parametriranje sistema.</t>
  </si>
  <si>
    <t>3.5.3.B11</t>
  </si>
  <si>
    <t>Povezovalni in drobni montažni material, izvedba tesnjenja uvodov in označevanja kablov.</t>
  </si>
  <si>
    <t>SISTEM ZA KLIC V SILI (SOS stebriček)</t>
  </si>
  <si>
    <t>3.5.3.C1</t>
  </si>
  <si>
    <t>Dobava in montaža tipskega SOS stebrička SŽ, IP priključek (RJ45) s prenapetostno zaščito, kpl</t>
  </si>
  <si>
    <t>3.5.3.C2</t>
  </si>
  <si>
    <t>Izdelava temelja s pritrdilno ploščo za SOS stebriček</t>
  </si>
  <si>
    <t>3.5.3.C3</t>
  </si>
  <si>
    <t>Dobava in polaganje izolirane pocinkane jeklene pletenice preseka 70 mm2 v cev, razdalje do 10 m, zaključitev in priklop na napravo in trak Rf 30x3,5 mm, kpl z materialom.</t>
  </si>
  <si>
    <t>3.5.3.C4</t>
  </si>
  <si>
    <t>Povezovalni in drobni montažni material, tesnjenje uvodov.</t>
  </si>
  <si>
    <t>3.5.3.D1</t>
  </si>
  <si>
    <t>Dobava in montaža dvostranske peronske ure ø600 z LED osvetlitvijo, integrirano prenapetostno zaščito, NTP sinhronizacija, zaščita proti vandalizmu, zunanja montaža.</t>
  </si>
  <si>
    <t>3.5.3.D2</t>
  </si>
  <si>
    <t>Dobava in montaža nosilca za peronsko uro, stropna montaža na konstrukcijo nadstrešnice (prilagojen nosilec).</t>
  </si>
  <si>
    <t>3.5.3.D7</t>
  </si>
  <si>
    <t>Dobava in montaža prenapetostnega odvodnika RJ45, namestitev znotraj ure.</t>
  </si>
  <si>
    <t>3.5.3.D11</t>
  </si>
  <si>
    <t>Demontaža obstoječe peronske ure z nosilcem v kompletu s kablom, odvoz v skladišče SVTK ali na deponijo, predvideno za odpadno električno in elektronsko opremo, skladno z zakonskimi določili,.</t>
  </si>
  <si>
    <t>3.5.3.D12</t>
  </si>
  <si>
    <t>3.5.3.D13</t>
  </si>
  <si>
    <t>Parametriranje sistema, vključitev vseh NTP ur v nadzorno programsko opremo upravljavca Moba-NMS.</t>
  </si>
  <si>
    <t>3.5.4</t>
  </si>
  <si>
    <t>KOMUNIKACIJSKA MESTA</t>
  </si>
  <si>
    <t>3.5.4.A</t>
  </si>
  <si>
    <t>3.5.4.A1</t>
  </si>
  <si>
    <t>Dobava in montaža LB telefonskega stebrička s solarnim napajanjem (npr. Krone, tip KOS) ob progi z vso opremo, povezava na ozemljitev, kpl.</t>
  </si>
  <si>
    <t>3.5.4.A2</t>
  </si>
  <si>
    <t>Dobava in montaža CB telefonskega stebrička (KSC) ob progi ali v medtirju z vso opremo, vključno z letvicami LSA 2/10 VS in zaščito 230V 10A/10kA, povezava na ozmeljitev, kpl.</t>
  </si>
  <si>
    <t>3.5.4.A3</t>
  </si>
  <si>
    <t>Dobava in montaža tipskega betonskega temelja za telefonski stebriček.</t>
  </si>
  <si>
    <t>3.5.4.A4</t>
  </si>
  <si>
    <t>TO UsA1, TPUsB1</t>
  </si>
  <si>
    <t>3.5.4.A6</t>
  </si>
  <si>
    <t>Dobava in montaža zaščitne INOX ograje na stojiščih, povezava ograje na ozemljitev.</t>
  </si>
  <si>
    <t>3.5.4.A7</t>
  </si>
  <si>
    <t>Ureditev stojišča komunikacijskega mesta s pranimi ploščami 1,2x1,6 m z betonskimi robniki, izravnavno terena, betonsko podlago in obdelavo stikov, kpl z materialom.</t>
  </si>
  <si>
    <t>3.5.4.A8</t>
  </si>
  <si>
    <t>Uvod in zaključitev TK kabla v LB telefonski omari, vključno z letvico LSA 10/2.</t>
  </si>
  <si>
    <t>3.5.4.A9</t>
  </si>
  <si>
    <t>Uvod in zaključitev TK kabla v CB telefonski omari, vključno z letvico LSA 10/2.</t>
  </si>
  <si>
    <t>3.5.4.A10</t>
  </si>
  <si>
    <t xml:space="preserve">Dobava in montaža 10-parne ločilne letvice tipa LSA 2/10 PLUS. </t>
  </si>
  <si>
    <t>3.5.4.A11</t>
  </si>
  <si>
    <t>3.5.4.A12</t>
  </si>
  <si>
    <t>Dobava in montaža nosilca za gumbaste odvodnike za letvico LSA 2/10VS v TK prostoru, vključno z gumbastimi odvodniki  230V (10A/10kA), kpl.</t>
  </si>
  <si>
    <t>na MDF delilniku</t>
  </si>
  <si>
    <t>3.5.4.A13</t>
  </si>
  <si>
    <t>Dobava in montaža kompleksne zaščite za vgradnjo na letvico LSA 2/10VS kot npr. CP BI 180A1.</t>
  </si>
  <si>
    <t>3.5.4.A14</t>
  </si>
  <si>
    <t>Dobava in montaža tipske razdelilna omare KRO PAP BOX</t>
  </si>
  <si>
    <t>3.5.4.A15</t>
  </si>
  <si>
    <t>Dobava in montaža tipskega betonskega temelja za razdelilno omaro PAP BOX</t>
  </si>
  <si>
    <t>3.5.4.A17</t>
  </si>
  <si>
    <t>Dobava in polaganje Rf ozemljitvenega traku 30x3,5 mm s spojnim materialom, izkopom jarka globine min. 0,8 m, zasipom z zemljino, ureditvijo okolice.</t>
  </si>
  <si>
    <t>(za 10 TO mest)</t>
  </si>
  <si>
    <t>3.5.4.A18</t>
  </si>
  <si>
    <t>Povezava komunikacijskega mesta v medtirju z ozemljilom. Dobava in polaganje izolirane pocinkane jeklene vrvi 70mm2 vključno z zaščitno cevjo, pritrditev cevi na betonski prag, uvlačenje kabla. Spojni material upoševati v postavki komunikacijskega mesta.</t>
  </si>
  <si>
    <t>3.5.4.A19</t>
  </si>
  <si>
    <t>Izdelava vmesnih in končnih meritev specifične upornosti ozmeljitve, 1 kos = 1 lokacija.</t>
  </si>
  <si>
    <t>3.5.4.A20</t>
  </si>
  <si>
    <t>Odstranitev telefonske omare s temeljem, odvoz v skladišče SVTK</t>
  </si>
  <si>
    <t>TO pri uvoznih signalih</t>
  </si>
  <si>
    <t>3.5.4.A21</t>
  </si>
  <si>
    <t>Odstranitev in razbitje obstoječega stojišča za TK naprave z odvozom na deponijo in ureditvijo okolice.</t>
  </si>
  <si>
    <t>Pri obstoječih uvoznih signalih</t>
  </si>
  <si>
    <t>3.5.4.A22</t>
  </si>
  <si>
    <t>Povezovalni in drobni montažni material, tesnenje uvodov, označevanje kablov.</t>
  </si>
  <si>
    <t>3.5.4.A23</t>
  </si>
  <si>
    <t>Demontaža obstoječih komunikacijskih mest in kablov zajeta v načrtu prestavitve in zaščite SVTK naprav.</t>
  </si>
  <si>
    <t>3.5.5</t>
  </si>
  <si>
    <t>VIDEONADZOR</t>
  </si>
  <si>
    <t>3.5.5.A</t>
  </si>
  <si>
    <t>VIDEONADZOR PERONI</t>
  </si>
  <si>
    <t>3.5.5.B</t>
  </si>
  <si>
    <t>VIDEONADZOR PODHODI, DVIGALA, POSTAJNA ZGRADBA</t>
  </si>
  <si>
    <t>3.5.5.A1</t>
  </si>
  <si>
    <t xml:space="preserve">Opomba: Podrobne tehnične zahteve glede video elektronskih sistemov in komponent opredeli upravljavec. </t>
  </si>
  <si>
    <t>3.5.5.A2</t>
  </si>
  <si>
    <t xml:space="preserve">Dobava in montaža mrežne IP snemalne naprave strežniškega tipa za vgradnjo v 19'' omaro, s podatkovnim RAID poljem (v kompletu z diski), operacijskim sistemom, programsko opremo, licence za minimalno 50 mrežnih IP kamer, napajalna oprema (priklop na obst. napajalni sistem -48V DC), priključni in povezovalni kabli, drobni material. 
</t>
  </si>
  <si>
    <t xml:space="preserve">Vgradnja v obstoječo omaro v TK prostoru CP Ljubljana. </t>
  </si>
  <si>
    <t>3.5.5.A3</t>
  </si>
  <si>
    <t>Dobava in montaža 19'' monitorja, tipkovnice in miške, vgradnja v 19'' omaro, priklop na mrežno snemalno napravo.</t>
  </si>
  <si>
    <t>3.5.5.A4</t>
  </si>
  <si>
    <t>Dobava in montaža zunanje dnevno/nočne bullet IP kamere, 5MP, PoE/PoE+, IP66, IK10, H.265, skladna z zahtevami upravljalca.</t>
  </si>
  <si>
    <t>3.5.5.A5</t>
  </si>
  <si>
    <t>Dobava in montaža konzole za pritrditev kamere na drog razsvetljave, Rf objemke.</t>
  </si>
  <si>
    <t>3.5.5.A6</t>
  </si>
  <si>
    <t>Dobava in montaža nosilne konzole za kamero in IR reflektor za pritrditev na steber nadstreška, Rf objemke.</t>
  </si>
  <si>
    <t>3.5.5.A7</t>
  </si>
  <si>
    <t xml:space="preserve">Dobava in montaža pomnilniške kartice (micro) SD 128 Gb. </t>
  </si>
  <si>
    <t>3.5.5.A8</t>
  </si>
  <si>
    <t>Dobava in montaža IR reflektorja 940 nm z nosilcem, povezovalnimi kabli, Rf objemke.</t>
  </si>
  <si>
    <t>3.5.5.A9</t>
  </si>
  <si>
    <t xml:space="preserve">Dobava in montaža delovne postaje ("mini" PC) video nadzora z licenčno programsko in aplikativno za prikaz trenutne slike. Priklop min. 2 monitorjev. </t>
  </si>
  <si>
    <t>3.5.5.A10</t>
  </si>
  <si>
    <t>3.5.5.A11</t>
  </si>
  <si>
    <t>Dobava in montaža opozorilnih tabel o izvajanju video nadzora,  skupaj s pritrdilnim materialom (različni tipi namestitve)</t>
  </si>
  <si>
    <t>3.5.5.A12</t>
  </si>
  <si>
    <t>Dobava in montaža opozorilnih nalepk o izvajanju video nadzora, namestitev na drogove razsvetljave ali stebre nadstreška</t>
  </si>
  <si>
    <t>3.5.5.A13</t>
  </si>
  <si>
    <t>3.5.5.A14</t>
  </si>
  <si>
    <t>Povezovalni in drobni montažni material, tesnjenje uvodov, označevanje kablov.</t>
  </si>
  <si>
    <t>3.5.5.B1</t>
  </si>
  <si>
    <t>3.5.5.B2</t>
  </si>
  <si>
    <t xml:space="preserve">Dobava in montaža mrežnega IP snemalne naprave za vgradnjo v 19'' omaro, v kompletu z diski, programsko opremo, licencami za minimalno 32 mrežnih IP kamer, napajalna oprema (priklop na obst. napajalni sistem - 48V DC), priključni in povezovalni kabli, drobni material. 
</t>
  </si>
  <si>
    <t>3.5.5.B3</t>
  </si>
  <si>
    <t>Dobava in montaža dnevno/nočne Dome IP kamere z IR reflektorjem, 2MP, PoE/PoE+, IP67, IK10, IR domet 30 m, H.265, skladna z zahtevami upravljalca.</t>
  </si>
  <si>
    <t>3.5.5.B4</t>
  </si>
  <si>
    <t>Dobava in montaža zunanjega stenskega nosilca za kupolasto kamero, kompatibilen s ponujeno kamero.</t>
  </si>
  <si>
    <t>Montaža na fasado postajne zgradbe. Snemanje vhoda v sanitarije.</t>
  </si>
  <si>
    <t>3.5.5.B5</t>
  </si>
  <si>
    <t>Dobava in montaža zunanje dnevno/nočne bullet IP kamere, 2MP, PoE/PoE+, IP66, IK10, H.265, skladna z zahtevami upravljalca.</t>
  </si>
  <si>
    <t>Kamere nameščene pod nadstreške.</t>
  </si>
  <si>
    <t>3.5.5.B6</t>
  </si>
  <si>
    <t>3.5.5.B7</t>
  </si>
  <si>
    <t>3.5.5.B8</t>
  </si>
  <si>
    <t>3.5.5.B9</t>
  </si>
  <si>
    <t>3.5.5.B10</t>
  </si>
  <si>
    <t>3.5.6</t>
  </si>
  <si>
    <t>DVIGALA IN DALJINSKO KRMILJENJE VRAT</t>
  </si>
  <si>
    <t>3.5.6.A</t>
  </si>
  <si>
    <t>DVIGALA</t>
  </si>
  <si>
    <t>3.5.6.B</t>
  </si>
  <si>
    <t>DALJINSKO KRMILJENJE VRAT / DVIGAL</t>
  </si>
  <si>
    <t>3.5.6.A1</t>
  </si>
  <si>
    <t xml:space="preserve">Dobava in montaža 10-parne ločilne letvice tip LSA 2/10 PLUS. </t>
  </si>
  <si>
    <t>3.5.6.A2</t>
  </si>
  <si>
    <t>Dobava in montaža nosilca ločilnih letvic LSA PLUS v omari dvigala.</t>
  </si>
  <si>
    <t>3.5.6.A3</t>
  </si>
  <si>
    <t>Dobava in montaža označevalnih letev LSA PLUS.</t>
  </si>
  <si>
    <t>3.5.6.A4</t>
  </si>
  <si>
    <t>Dobava in montaža označevalnih letev LSA PROFIL.</t>
  </si>
  <si>
    <t>3.5.6.A5</t>
  </si>
  <si>
    <t xml:space="preserve">Dobava in montaža ozemljitvenega glavnika za ločilne letvice LSA. </t>
  </si>
  <si>
    <t>3.5.6.A6</t>
  </si>
  <si>
    <t>Dobava in montaža zaščitne letvice za letvico LSA 2/10 s prenapetostnimi odvodniki 230V 10kA/10A, polno zasedena.</t>
  </si>
  <si>
    <t>3.5.6.A7</t>
  </si>
  <si>
    <t>3.5.6.A8</t>
  </si>
  <si>
    <t>Opomba: Dobava in montaža GSM modula s SIM kartico za govorno povezavo dvigala se izvede v sklopu dvigala.</t>
  </si>
  <si>
    <t>3.5.6.A9</t>
  </si>
  <si>
    <t>Opomba: Pasivni IR senzor gibanja vključno s povezavami s krmilno omaro upoštevati v sklopu dvigala.</t>
  </si>
  <si>
    <t>3.5.6.B1</t>
  </si>
  <si>
    <t>Dobava, montaža in nastavitev krmilnika - grade 3 alarmne centrale s kovinskim ohišjem in napajalnikom, kot npr. HS3032PCBEN.</t>
  </si>
  <si>
    <t>3.5.6.B2</t>
  </si>
  <si>
    <t>Dobava in montaža LCD tipkovnice s čitalcem, grade 3.</t>
  </si>
  <si>
    <t>3.5.6.B3</t>
  </si>
  <si>
    <t>Dobava in montaža 7,5 Ah akumulatorska baterija v ohišju alarmne centrale.</t>
  </si>
  <si>
    <t>3.5.6.B4</t>
  </si>
  <si>
    <t>Dobava in montaža modula z 8 programabilnimi izhodi, kot HSM2208.</t>
  </si>
  <si>
    <t>3.5.6.B5</t>
  </si>
  <si>
    <t>Dobava in montaža releja RM-1.</t>
  </si>
  <si>
    <t>3.5.6.B6</t>
  </si>
  <si>
    <t>Dobava daljinskega upravljalnika.</t>
  </si>
  <si>
    <t>3.5.6.B7</t>
  </si>
  <si>
    <t>Vključiev sistema v obstoječ varnosti nadzorni center Ljubljana (ŽIP), parametriranje in preizkus delovanja daljinskega krmiljenja.</t>
  </si>
  <si>
    <t>3.5.7</t>
  </si>
  <si>
    <t>PODATKOVNO OMREŽJE</t>
  </si>
  <si>
    <t>3.5.7.A</t>
  </si>
  <si>
    <t>PODATKOVNO JŽI OMREŽJE</t>
  </si>
  <si>
    <t>3.5.7.B</t>
  </si>
  <si>
    <t>3.5.7.A1</t>
  </si>
  <si>
    <t>Opomba: Industrijska podatkovna stikala za priklop zunanjih naprav, SFP vmesnik in povezovalna vrvica za priklop stikala so zajeta v postavki podatkovne razdelilne omare.</t>
  </si>
  <si>
    <t>3.5.7.A2</t>
  </si>
  <si>
    <t>Opomba: Vse povezovalne kable je potrebno označiti vsaj na mestu zaključevanja.</t>
  </si>
  <si>
    <t>3.5.7.A3</t>
  </si>
  <si>
    <t>Dobava in montaža usmerjevalnika JU1_2
- 1x usmerjevalnik, MPLS, DC, 24xSFP GE in 4xSFP+ 10GE, kot Cisco ASR-920-24SZ-M
- 1x licenca za IP/ MPLS: advanced IP metro, kot Cisco ASR920-S-A
- 1x licenca za Ethernet porte (ASR920 Series - 24 ports GE and 4 ports 10G license), kot Cisco ASR920-24G-4-10G
- 1x 48VDC napajalnik (redundantni DC napajalnik), kot Cisco ASR-920-PWR-D
- 1x ventilatorska enota, kot Cisco ASR-920-FAN-F.</t>
  </si>
  <si>
    <t>3.5.7.A5</t>
  </si>
  <si>
    <t>Dobava in montaža stikala JSW1P (SV)
- 1x L2/L3 stikalo, 24x10/100/1000 PoE/PoE+, skladovni način povezovanja, licenca Netowrk Advantage, kot Cisco C9300-24P-A Network Advantage,
- 1x licenca za 24 portov DNA Advantage, 3 letna, kot Cisco C9300-DNA-A-24-3Y
- 1x 8x10GE Network module, kot Cisco C9300-NM-8X,
- 1x 50 cm povezovalni kabel za skladovni način, StackWise-480, kot Cisco STACK-T1-50CM,
- 1x 30 cm povezovalni napajalni kabel v skladovnem načinu StackPower, kot Cisco CAB.SPWR-30CM,
- 1x 230 VAC napajalnik (sekundarni AC napajalnik), kot Cisco PWR-C1-715WAC.</t>
  </si>
  <si>
    <t>3.5.7.A6</t>
  </si>
  <si>
    <t>Dobava in montaža stikala JSW1 (SV)
- 1x L2/L3 stikalo, 24x10/100/1000, skladovni način povezovanja, licenca Netowrk Advantage, kot Cisco C9300-24T-A Network Advantage,
- 1x licenca za 24 portov DNA Advantage, 3 letna, kot Cisco C9300-DNA-A-24-3Y
- 1x 8x10GE Network module, kot Cisco C9300-NM-8X,
- 1x 50 cm povezovalni stack kabel, kot Cisco STACK-T1-50CM,
- 1x 30 cm povezovalni napajalni stack kabel, kot Cisco CAB.SPWR-30CM,
- 1x 230 VAC napajalnik (sekundarni AC napajalnik), kot Cisco PWR-C1-350WAC</t>
  </si>
  <si>
    <t>3.5.7.A7</t>
  </si>
  <si>
    <t xml:space="preserve">Dobava in montaža stikalo JSW3P (TK)
- 1x L2/L3 stikalo, 8x10/100/1000 PoE/PoE+, 12x SPF 1GE, 4x SFP 1GE uplinks, LAN BASE, kot Cisco IE 4010-16S12P
- 1x sekundarni napajalnik 48VDC, kot Cisco PWR-RGD-LOW-DC-H.
</t>
  </si>
  <si>
    <t>3.5.7.A8</t>
  </si>
  <si>
    <t>Dobava in montaža SFP+ optičnega vmesnika 10GB, single mode (SMF), 40 km, SFP-10G-ER, DDM, Cisco kompatibilen.</t>
  </si>
  <si>
    <t>3.5.7.A9</t>
  </si>
  <si>
    <t>Dobava in montaža SFP optičnega vmesnika 1GB, single mode (SMF), min. 10 km, oznaka GLC-LH-SMD, DDM, Cisco kompatibilen.</t>
  </si>
  <si>
    <t>3.5.7.A10</t>
  </si>
  <si>
    <t>Dobava in montaža SFP 1000-Base-T vmesnika, kat. 6 RJ-45, oznaka GLC-TE, Cisco kompatibilen.</t>
  </si>
  <si>
    <t>3.5.7.A11</t>
  </si>
  <si>
    <t>Dobava in montaža dušilnega člena LC za SFP optični vmesnik.</t>
  </si>
  <si>
    <t>3.5.7.A12</t>
  </si>
  <si>
    <t>Dobava in montaža dvojnega optičnega povezovalnega (patch) kabla, 2xSM, LC/LC, 2 m.</t>
  </si>
  <si>
    <t>3.5.7.A13</t>
  </si>
  <si>
    <t>Dobava in montaža dvojnega optičnega povezovalnega (patch) kabla, 2xSM, LC/FC, 5 m.</t>
  </si>
  <si>
    <t>3.5.7.A14</t>
  </si>
  <si>
    <t>Dobava in montaža dvojnega optičnega povezovalnega (patch) kabla, 2xSM, LC/FC, 15 m.</t>
  </si>
  <si>
    <t>pred montažo preveriti potrebno dolžino.</t>
  </si>
  <si>
    <t>3.5.7.A15</t>
  </si>
  <si>
    <t>Dobava in montaža dvojnega optičnega povezovalnega (patch) kabla, 2xSM, FC/FC, 2 m.</t>
  </si>
  <si>
    <t>3.5.7.A16</t>
  </si>
  <si>
    <t>Dobava in montaža samougasne rebraste cevi za zaščito optičnih povezovalnih kablov pri povezavah med komunikacijski omarami, s polaganjem na kabelske lestve ali kabelske inštalacijske kanale.</t>
  </si>
  <si>
    <t>3.5.7.A17</t>
  </si>
  <si>
    <t>Dobava in montaža povezovalnega UTP (patch) kabla, kat. 6, 2xRJ45, 1 m.</t>
  </si>
  <si>
    <t>kamere, ure znotraj PP</t>
  </si>
  <si>
    <t>Dobava in montaža povezovalnega UTP (patch) kabla, kat. 6, 2xRJ45, 25 m.</t>
  </si>
  <si>
    <t>do MPS B</t>
  </si>
  <si>
    <t>3.5.7.A18</t>
  </si>
  <si>
    <t>Dobava in montaža povezovalnega UTP (patch) kabla, kat. 6, 2xRJ45, 3 m.</t>
  </si>
  <si>
    <t>3.5.7.A19</t>
  </si>
  <si>
    <t>Dobava in montaža povezovalnega UTP (patch) kabla, kat. 6, 2xRJ45, 5 m.</t>
  </si>
  <si>
    <t>do DDS</t>
  </si>
  <si>
    <t>3.5.7.A20</t>
  </si>
  <si>
    <t>Dobava in montaža 19'' zaključnega panela 24xRJ45 kategorije 6, STP s priborom.</t>
  </si>
  <si>
    <t>3.5.7.A22</t>
  </si>
  <si>
    <t>Montaža, nastavitve, programiranje in preizkušanje delovanja mrežne opreme (JŽI, WAN/LAN, DDS).</t>
  </si>
  <si>
    <t>PODATKOVNO OMREŽJE WAN / LAN</t>
  </si>
  <si>
    <t>3.5.7.B2</t>
  </si>
  <si>
    <t>Dobava in montaža dvojnega optičnega povezovalnega (patch) kabla, 2xSM, LC/LC, 5 m.</t>
  </si>
  <si>
    <t>3.5.7.B3</t>
  </si>
  <si>
    <t>Dobava in montaža povezovalnega UTP (patch) kabla, kat. 6, 2xRJ45, 2 m.</t>
  </si>
  <si>
    <t>3.5.8</t>
  </si>
  <si>
    <t>PTS, ŽAT IN OSTALI SISTEMI</t>
  </si>
  <si>
    <t>3.5.8.A</t>
  </si>
  <si>
    <t>PTS SISTEM</t>
  </si>
  <si>
    <t>3.5.8.B</t>
  </si>
  <si>
    <t>ŽAT SISTEM</t>
  </si>
  <si>
    <t>3.5.8.A1</t>
  </si>
  <si>
    <t>Vključitev IP naročnika (SOS) na PTS preko podatkovnega omrežja, vključno z vsemi potrebnimi licencami in konfiguracijami (naročnik, cCS, upravljanje in nadzor, TK pulti na lokalni postaji in v centru vodenja prometa).</t>
  </si>
  <si>
    <t>3.5.8.A2</t>
  </si>
  <si>
    <t>3.5.8.B1</t>
  </si>
  <si>
    <t>Vključitev naročnika na ŽAT centralo, konfiguracija TK pultov s klicno številko naročnika.</t>
  </si>
  <si>
    <t>dvigala (preko GSM omrežja)</t>
  </si>
  <si>
    <t>3.5.8.B2</t>
  </si>
  <si>
    <t>Vključitev IP naročnika na ŽAT centralo.</t>
  </si>
  <si>
    <t>IP telefonski aparat</t>
  </si>
  <si>
    <t>3.5.8.B3</t>
  </si>
  <si>
    <t>Dobava in montaža IP telefonskega aparata Unify CP200.</t>
  </si>
  <si>
    <t>3.5.9</t>
  </si>
  <si>
    <t>NAPAJANJE</t>
  </si>
  <si>
    <t>3.5.9.A</t>
  </si>
  <si>
    <t>3.5.9.A1</t>
  </si>
  <si>
    <t>Dobava in montaža razdelilne omare R-TK-Z, komplet z električno razdelilno opremo, skladno s specifikacijo opreme, ki je priložena načrtu.</t>
  </si>
  <si>
    <t>specifikacija v prikazu št. 2-3</t>
  </si>
  <si>
    <t>3.5.9.A2</t>
  </si>
  <si>
    <t>Vključitev javljanja kontrolnika izolacije in ponastavitev v sistem nadzora in napajanja preko obstoječega napajalnega sistema MPS, kpl s kabli.</t>
  </si>
  <si>
    <t>3.5.9.A3</t>
  </si>
  <si>
    <t>3.5.9.A4</t>
  </si>
  <si>
    <t>Dobava in dograditev razdelilnika R-G z naslednjo opremo:
- 1x  2p 25A/C inštalacijski odklopnik,
- 5x vrstna sponka 10 mm2.</t>
  </si>
  <si>
    <t>3.5.9.A5</t>
  </si>
  <si>
    <t>MPS B(sistem B)</t>
  </si>
  <si>
    <t>3.5.9.A6</t>
  </si>
  <si>
    <t>Dobava in dograditev obstoječega napajalnega sistema MPS1000.80 z:
- 1x usmernik AC/DC 14,8A kot XR08.48 ali ustrezen,
- 1x razširitveni panel za usmernike,
- integracija opreme v napajalni sistem in nadzorni sistem.</t>
  </si>
  <si>
    <t xml:space="preserve">omara (GSMR)-dograditev SISTEM A
</t>
  </si>
  <si>
    <t>3.5.9.A7</t>
  </si>
  <si>
    <t>Dobava in montaža kablov za razvod 48V DC, 2x1,5 mm², Cca s1 d2 a1.</t>
  </si>
  <si>
    <t>Dobava in montaža kablov za razvod 48V DC, 2x2,5mm², Cca s1 d2 a1.</t>
  </si>
  <si>
    <t>3.5.9.A8</t>
  </si>
  <si>
    <t>Dobava in montaža kablov za razvod 48V DC, 2x6 mm², Cca s1 d2 a1.</t>
  </si>
  <si>
    <t>3.5.9.A9</t>
  </si>
  <si>
    <t>Dobava in montaža kablov za razvod 48V DC, 2x25 mm², Cca s1 d2 a1.</t>
  </si>
  <si>
    <t>3.5.9.A10</t>
  </si>
  <si>
    <t>Zaključitev kabla 48V 2xn mm2 na napravi, vrstnih sponkah, odklopnikih ipd.</t>
  </si>
  <si>
    <t>3.5.9.A12</t>
  </si>
  <si>
    <t>Zvijavi vodnik z rumeno-zeleno izolacijo za izenačevanje potencialov in povezavo kovinskih mas, kpl z zaključevanjem, položen prosto ali uvlečen v predhodno položene instalacijske cevi
 - 16 mm² (H07Z-K Cca, s1, d2, a1).</t>
  </si>
  <si>
    <t>3.5.9.A13</t>
  </si>
  <si>
    <t>Zvijavi vodnik z rumeno-zeleno izolacijo za izenačevanje potencialov in povezavo kovinskih mas, kpl z zaključevanjem, položen prosto ali uvlečen v predhodno položene instalacijske cevi
 - 35 mm² (H07Z-K Cca, s1, d2, a1).</t>
  </si>
  <si>
    <t>3.5.9.A14</t>
  </si>
  <si>
    <t>Demontaža obstoječe 19'' omare in napajalnega sistema Sitel RPS z baterijami, odvoz v skladišče SVTK ali na deponijo, predvideno za odpadno električno in elektronsko opremo, skladno z zakonskimi določili.</t>
  </si>
  <si>
    <t>3.5.10</t>
  </si>
  <si>
    <t>PROSTORI, KABELSKE OMARE, OSTALO</t>
  </si>
  <si>
    <t>3.5.10.A</t>
  </si>
  <si>
    <t>PODATKOVNE RAZDELILNE OMARE TK</t>
  </si>
  <si>
    <t>3.5.10.B</t>
  </si>
  <si>
    <t>KOMUNIKACIJSKE OMARE IN OPREMA</t>
  </si>
  <si>
    <t>3.5.10.C</t>
  </si>
  <si>
    <t>OSTALO</t>
  </si>
  <si>
    <t>3.5.10.A1</t>
  </si>
  <si>
    <t>Dobava in montaža podatkovne razdelilne omare PROTK_NG_PE_0101, komplet z električno razdelilno in telekomunikacijsko opremo, skladno s specifikacijo opreme, ki je priložena načrtu.</t>
  </si>
  <si>
    <t>specifikacija v risbah</t>
  </si>
  <si>
    <t>3.5.10.A2</t>
  </si>
  <si>
    <t>Dobava in montaža podatkovne razdelilne omare PROTK_NG_PE_0102, komplet z električno razdelilno in telekomunikacijsko opremo, skladno s specifikacijo opreme, ki je priložena načrtu.</t>
  </si>
  <si>
    <t>3.5.10.A3</t>
  </si>
  <si>
    <t>Dobava in montaža podatkovne razdelilne omare PROTK_NG_PE_0201, komplet z električno razdelilno in telekomunikacijsko opremo, skladno s specifikacijo opreme, ki je priložena načrtu.</t>
  </si>
  <si>
    <t>3.5.10.A4</t>
  </si>
  <si>
    <t>Dobava in montaža podatkovne razdelilne omare PROTK_NG_PE_0202, komplet z električno razdelilno in telekomunikacijsko opremo, skladno s specifikacijo opreme, ki je priložena načrtu.</t>
  </si>
  <si>
    <t>3.5.10.A5</t>
  </si>
  <si>
    <t>Dobava in montaža podatkovne razdelilne omare PROTK_NG_PH_0101, komplet z električno razdelilno in telekomunikacijsko opremo, skladno s specifikacijo opreme, ki je priložena načrtu.</t>
  </si>
  <si>
    <t>Dobava in montaža podatkovne razdelilne omare PROTK_NG_PH_0102, komplet z električno razdelilno in telekomunikacijsko opremo, skladno s specifikacijo opreme, ki je priložena načrtu.</t>
  </si>
  <si>
    <t>Dobava in montaža podatkovne razdelilne omare PROTK_NG_KR_0101, komplet z električno razdelilno in telekomunikacijsko opremo, skladno s specifikacijo opreme, ki je priložena načrtu.</t>
  </si>
  <si>
    <t>Dobava in montaža podatkovne razdelilne omare PROTK_NG_KR_3101, komplet z električno razdelilno in telekomunikacijsko opremo, skladno s specifikacijo opreme, ki je priložena načrtu.</t>
  </si>
  <si>
    <t>3.5.10.A6</t>
  </si>
  <si>
    <t>PROTK_NG_KR_0101</t>
  </si>
  <si>
    <t>PROTK_NG_KR_3101</t>
  </si>
  <si>
    <t>3.5.10.A7</t>
  </si>
  <si>
    <t>Dobava in polaganje vodnika H07V-K 16mm²,  Ru/Ze v cev, razdalje do 10 m, zaključitev in priklop na napravo in trak Rf 30x3,5 mm, kpl z materialom.</t>
  </si>
  <si>
    <t>3.5.10.B1</t>
  </si>
  <si>
    <t>Dobava in montaža 19'' komunikacijske omare višine 46U (600x600x2200 mm), kpl.</t>
  </si>
  <si>
    <t>omara MPS-B II/3; omara I/1 LAN</t>
  </si>
  <si>
    <t>3.5.10.B2</t>
  </si>
  <si>
    <t>Dobava in montaža 19'' komunikacijske omare višine 46U (600x600x2200 mm), vključno z izvedbo nosilne podkonstrukcije pod dvojnim podom, kpl.</t>
  </si>
  <si>
    <t>LAN SV</t>
  </si>
  <si>
    <t>3.5.10.B3</t>
  </si>
  <si>
    <t>Dobava in montaža 48-vlakenskega optičnega delilnika z vključenimi 48 spojniki LC, 19'', višine 1U.</t>
  </si>
  <si>
    <t>I/1 omara</t>
  </si>
  <si>
    <t>3.5.10.B4</t>
  </si>
  <si>
    <t>Dobava in montaža 48-vlakenskega optičnega delilnika z vključenimi 12 spojniki LC, 19'', višine 1U.</t>
  </si>
  <si>
    <t>3.5.10.B5</t>
  </si>
  <si>
    <t>Dobava in montaža optične ranžirne kasete (za 12 zvarov).</t>
  </si>
  <si>
    <t>3.5.10.B6</t>
  </si>
  <si>
    <t>Dobava in montaža 19'' urejevalnika za shranjevanje odvečnih/rezervnih dolžin optičnih prevezovalnih kablov (pladenj) , višine 1U.</t>
  </si>
  <si>
    <t>I/1 omara, LAN SV</t>
  </si>
  <si>
    <t>3.5.10.B7</t>
  </si>
  <si>
    <t>Dobava in montaža 19'' organizatorja kablov, višine 1U.</t>
  </si>
  <si>
    <t>3.5.10.B8</t>
  </si>
  <si>
    <t>Dobava in montaža 19'' baterijske police za omaro 600x600xh.</t>
  </si>
  <si>
    <t>omara II/3 MPS B</t>
  </si>
  <si>
    <t>3.5.10.B9</t>
  </si>
  <si>
    <t>3.5.10.B10</t>
  </si>
  <si>
    <t>Dobava in montaža 19'' letve z vtičnicami 7x230V AC.</t>
  </si>
  <si>
    <t>3.5.10.B11</t>
  </si>
  <si>
    <t>Dobava in montaža ozemljitvene bakrene zbiralke za komunikacijsko omaro.</t>
  </si>
  <si>
    <t>3.5.10.C1</t>
  </si>
  <si>
    <t>Dobava in montaža aluminijastega parapeta (npr. AT 155/72 mm, dimenzije po potrebi prilagoditi mizi) na hrbtno stran delovne mize prometnika, s pokrovom, zaključnimi in spojnimi elementi.</t>
  </si>
  <si>
    <t>Delovna miza zajeta v načrtu SV naprav.</t>
  </si>
  <si>
    <t>3.5.10.C2</t>
  </si>
  <si>
    <t>Dobava dvojne vtičnice 2xRJ45, kat. 6, za vgradnjo v parapetni kanal, z adapterjem, nosilcem in okvirjem.</t>
  </si>
  <si>
    <t>3.5.10.C3</t>
  </si>
  <si>
    <t>Dobava dvojne vtičnice 2x230V UPS-rdeča za vgradnjo v parapetni kanal, z adapterjem, nosilcem in okvirjem.</t>
  </si>
  <si>
    <t>3.5.10.C4</t>
  </si>
  <si>
    <t>Izdelava nosilnih konzol na zadnji strani delovne mize prometnika za namestitev min. 6 monitorjev, vključno z 6x VESA nosilci (2 x 3 monitorjev) - celovita rešitev za sisteme na delovni mizi prometnika, z montažo.</t>
  </si>
  <si>
    <t>3.5.10.C5</t>
  </si>
  <si>
    <t>Dobava in montaža stikala KM (keyboard, mouse) za priklop in posluževanje do 4 delovnih postaj z enotne tipkovnice in miške, v kompletu s kabli za priključitev 4 delovnih postaj.</t>
  </si>
  <si>
    <t>3.5.10.C6</t>
  </si>
  <si>
    <t>Dobava in montaža USB slovenske tipkovnice in USB opitčne miške.</t>
  </si>
  <si>
    <t>3.5.10.C7</t>
  </si>
  <si>
    <t xml:space="preserve">Dobava in montaža UPS brezprekinitvenega napajanja (line interactive UPS) 1550 VA / 1100 W, 230 V, 50Hz, za delovno mesto prometnika, s priključnimi in povezovalnimi kabli. </t>
  </si>
  <si>
    <t>3.5.10.C8</t>
  </si>
  <si>
    <t>Demontaža obstoječih kablov 4xUTP in zaščitne cevi med TK omaro (LAN) in mizo prometnika z odvozom na deponijo v skladu s predpisi.</t>
  </si>
  <si>
    <t>3.5.10.C9</t>
  </si>
  <si>
    <t>Demontaža in ponovna montaža priključne omarice TK pulta s priključnimi kabli zaradi menjave delovne mize prometnika.</t>
  </si>
  <si>
    <t>3.5.10.C10</t>
  </si>
  <si>
    <t>Demontaža obstoječih kabelskih lestev z nosilci in odvozom.</t>
  </si>
  <si>
    <t>3.5.11</t>
  </si>
  <si>
    <t>SPLOŠNA DELA</t>
  </si>
  <si>
    <t>3.5.11.A</t>
  </si>
  <si>
    <t>3.5.11.A2</t>
  </si>
  <si>
    <t>Preizkušanje, spuščanje v pogon, vmesni in končni tehnični prevzemi.</t>
  </si>
  <si>
    <t>3.5.11.A3</t>
  </si>
  <si>
    <t>Pregledi, preizkusi in električne meritve inštalacij z izdelavo merilnega elaborata.</t>
  </si>
  <si>
    <t>3.5.11.A4</t>
  </si>
  <si>
    <t>Poučevanje porabnika.</t>
  </si>
  <si>
    <t>1_1</t>
  </si>
  <si>
    <t>1.1</t>
  </si>
  <si>
    <t>1.1.1</t>
  </si>
  <si>
    <t>ŽELEZNIŠKA POSTAJA NOVA GORICA</t>
  </si>
  <si>
    <t>1.1.1.B</t>
  </si>
  <si>
    <t>RUŠITVENA DELA</t>
  </si>
  <si>
    <t>1.1.1.C</t>
  </si>
  <si>
    <t>1.1.1.D</t>
  </si>
  <si>
    <t>ZIDARSKA DELA</t>
  </si>
  <si>
    <t>1.1.1.E</t>
  </si>
  <si>
    <t>KANALIZACIJA</t>
  </si>
  <si>
    <t>1.1.1.F</t>
  </si>
  <si>
    <t>TESARSKA DELA</t>
  </si>
  <si>
    <t>1.1.1.G</t>
  </si>
  <si>
    <t>DELA Z JEKLOM ZA OJAČITEV</t>
  </si>
  <si>
    <t>1.1.1.H</t>
  </si>
  <si>
    <t>BETONSKA DELA</t>
  </si>
  <si>
    <t>1.1.1.I</t>
  </si>
  <si>
    <t>1.1.1.J</t>
  </si>
  <si>
    <t>KLJUČAVNIČARSKA DELA</t>
  </si>
  <si>
    <t>1.1.1.K</t>
  </si>
  <si>
    <t>OSEBNA DVIGALA</t>
  </si>
  <si>
    <t>1.1.1.L</t>
  </si>
  <si>
    <t>MONTAŽNA DELA</t>
  </si>
  <si>
    <t>1.1.1.M</t>
  </si>
  <si>
    <t>STENSKE OBLOGE</t>
  </si>
  <si>
    <t>1.1.1.N</t>
  </si>
  <si>
    <t>NASTOPNE PLOŠČE STOPNIC</t>
  </si>
  <si>
    <t>1.1.1.O</t>
  </si>
  <si>
    <t>SLIKOPLESKARSKA DELA</t>
  </si>
  <si>
    <t>1.1.1.P</t>
  </si>
  <si>
    <t>TLAKARSKA DELA</t>
  </si>
  <si>
    <t>1.1.1.R</t>
  </si>
  <si>
    <t>STEKLARSKA DELA</t>
  </si>
  <si>
    <t>1.1.1.S</t>
  </si>
  <si>
    <t>1.1.1.T</t>
  </si>
  <si>
    <t>KROVSKO KLEPARSKA DELA</t>
  </si>
  <si>
    <t>1.1.1.U</t>
  </si>
  <si>
    <t>1.1.1.Z</t>
  </si>
  <si>
    <t>1.1.1.Y</t>
  </si>
  <si>
    <t>STROJNE INŠTALACIJE IN OPREMA</t>
  </si>
  <si>
    <t>1.1.1.A1</t>
  </si>
  <si>
    <t>1.1.1.A2</t>
  </si>
  <si>
    <t>Prestavitev stare LOKOMOTIVE na začasno lokacijo v območju ŽP Nova gorica in vrnitev lokomotive na novo lokacijo ŽP Nova gorica z vsemi pomožnimi deli, in transporti.</t>
  </si>
  <si>
    <t>1.1.1.A3</t>
  </si>
  <si>
    <t>1.1.1.B1</t>
  </si>
  <si>
    <t>Rušenje kolesarnic, kovinska konstrukcija 70m2, višine do 3m</t>
  </si>
  <si>
    <t>1.1.1.B2</t>
  </si>
  <si>
    <t>Rušenje garaže, kovinska konstrukcija 65m2, višine do 3m</t>
  </si>
  <si>
    <t>1.1.1.B3</t>
  </si>
  <si>
    <t>Rušenje trafo postaje, zidan konstrukcija 25m2, višine do 3m</t>
  </si>
  <si>
    <t>1.1.1.B4</t>
  </si>
  <si>
    <t>Odstranitev obstoječih tlakov, keramika na bočnem peronu ob postajnem poslopju</t>
  </si>
  <si>
    <t>Odstranitev asfalta debeline 10 cm s predhodnim zarezom zunanjega oboda 30 m1</t>
  </si>
  <si>
    <t>1.1.1.B5</t>
  </si>
  <si>
    <t>Rušenje armirano betonskih konstrukcij, opornega zidu, višine do 2m</t>
  </si>
  <si>
    <t>1.1.1.B6</t>
  </si>
  <si>
    <t>Nakladanje ruševin na kamion in odvoz v stalno deponijo po dogovoru z Investitorjem, s stroški za deponiranje. (beton, opeka, jeklo)</t>
  </si>
  <si>
    <t>1.1.1.B7</t>
  </si>
  <si>
    <t>Nakladanje ruševin na kamion in odvoz v stalno deponijo po dogovoru z Investitorjem, s stroški za deponiranje. (asfalt)</t>
  </si>
  <si>
    <t>ZEMELSKA DELA DELA</t>
  </si>
  <si>
    <t>1.1.1.C1</t>
  </si>
  <si>
    <t xml:space="preserve">Površinski izkopi plodne zemljine (humusa) </t>
  </si>
  <si>
    <t>1.1.1.C2</t>
  </si>
  <si>
    <t>Široki izkop težke zemljine (IV. kategorija) - strojno</t>
  </si>
  <si>
    <t>1.1.1.C3</t>
  </si>
  <si>
    <t xml:space="preserve">Planum naravnih temeljnih tal v težki zemljini (IV) - strojno </t>
  </si>
  <si>
    <t>1.1.1.C4</t>
  </si>
  <si>
    <t xml:space="preserve">Izboljšanje temeljnih tal z gramozom </t>
  </si>
  <si>
    <t>1.1.1.C5</t>
  </si>
  <si>
    <t xml:space="preserve">Drenažne plasti iz kamnitih materialov debeline nad 50 cm </t>
  </si>
  <si>
    <t>1.1.1.C6</t>
  </si>
  <si>
    <t xml:space="preserve">Filterske plasti iz kamnitih materialov debeline 20 - 40 cm </t>
  </si>
  <si>
    <t>1.1.1.C7</t>
  </si>
  <si>
    <t xml:space="preserve">Drenažnofiltrske plasti iz polipropilenske polsti - 300 g </t>
  </si>
  <si>
    <t>1.1.1.C8</t>
  </si>
  <si>
    <t xml:space="preserve">Zasipanje zidu z naravno pridobljeno trdo kamnino - plast &lt; 20 cm - strojno </t>
  </si>
  <si>
    <t>Z izkopanim materialom</t>
  </si>
  <si>
    <t>1.1.1.C9</t>
  </si>
  <si>
    <t>Zaščita klančine</t>
  </si>
  <si>
    <t>1.1.1.C10</t>
  </si>
  <si>
    <t>Dobava in vgradnja tamponski drenažni sloj d=8-30 mm</t>
  </si>
  <si>
    <t>1.1.1.C11</t>
  </si>
  <si>
    <t>Dobava in vgradnja armaturni opaž za armirano zeleno brežino naklon do 45°</t>
  </si>
  <si>
    <t>Utrjrvanje zelenih brežin v vrtačah, stopničasta izvedba z jeklenimi mrežami s sidranjem, tkanino sprotnim zasipavanjem z izkopanim materialom vsemi pomožnimi deli in transporti.</t>
  </si>
  <si>
    <t>Dobava in vgradnja armaturni opaž za armirano zeleno nuldo</t>
  </si>
  <si>
    <t>Utrjrvanje zele mulde nad zidom vrtač, izvedba v obliki vala (spoaj R=100cm, širina 2m; zgoraj R=50cm, širina 0,65m) z jeklenimi mrežami s sidranjem, tkanino sprotnim zasipavanjem z izkopanim materialom vsemi pomožnimi deli in transporti.</t>
  </si>
  <si>
    <t>1.1.1.C12</t>
  </si>
  <si>
    <t xml:space="preserve">Nakladanje, prevoz in zvračanje izkopanega materiala, prevoz na razdaljo nad 5000 </t>
  </si>
  <si>
    <t>1.1.1.C13</t>
  </si>
  <si>
    <t>Varovanja gradbene jame v območju tirov in peronov se izvede z jet-grouting slopi. .</t>
  </si>
  <si>
    <t xml:space="preserve"> Globina 12m, premer 80cm, razmak med osmi 65cm
Opomba: delavni plato se napravi z obstoječo zemljino od izkopa vrtač. .</t>
  </si>
  <si>
    <t>1.1.1.D1</t>
  </si>
  <si>
    <t xml:space="preserve">Izvedba in zaščite horizontalne hidroizolacije </t>
  </si>
  <si>
    <t>Temeljna plošča podhoda</t>
  </si>
  <si>
    <t>1.1.1.D2</t>
  </si>
  <si>
    <t>Plošča nad podhodom</t>
  </si>
  <si>
    <t>1.1.1.D3</t>
  </si>
  <si>
    <t xml:space="preserve">Izvedba in zaščite vertikalne hidroizolacije </t>
  </si>
  <si>
    <t>Podhod</t>
  </si>
  <si>
    <t>1.1.1.D4</t>
  </si>
  <si>
    <t>Priprava podlage za tlake v podhodu</t>
  </si>
  <si>
    <t xml:space="preserve">Mikro armiran cementni naklonski estrih 10 do 20cm, </t>
  </si>
  <si>
    <t>1.1.1.D5</t>
  </si>
  <si>
    <t>Priprava podlage za tlake pod historičnim nadstreškom ob postajnem poslopju</t>
  </si>
  <si>
    <t>Mikro armiran cementni estrih 6cm</t>
  </si>
  <si>
    <t>1.1.1.D6</t>
  </si>
  <si>
    <t>Priprava podlage za tlake pod historičnim nadstreškom prot tirom</t>
  </si>
  <si>
    <t>Mikro armiran cementni estrih v naklonu 6 do 12cm</t>
  </si>
  <si>
    <t>1.1.1.D7</t>
  </si>
  <si>
    <t>Čiščenje po končanem delu</t>
  </si>
  <si>
    <t>Objekt</t>
  </si>
  <si>
    <t>1.1.1.E1</t>
  </si>
  <si>
    <t>Izkop jarka za kanalizacijo v zemljini III. ktg, z odmetom na rob izkopa.</t>
  </si>
  <si>
    <t>1.1.1.E2</t>
  </si>
  <si>
    <t>Izkop jarka za ponikovalne vodnjake z odvozom izkopanega materiala v stalno deponijo.</t>
  </si>
  <si>
    <t>jaški ponikocalnih vodnjakov</t>
  </si>
  <si>
    <t>1.1.1.E3</t>
  </si>
  <si>
    <t>Planiranje dna kanala v projektiranih   padcih.</t>
  </si>
  <si>
    <t>1.1.1.E4</t>
  </si>
  <si>
    <t>Zasip jarka kanalizacije z izkopanim materialom, s premetom in utrjevanjem v slojih po 30cm.</t>
  </si>
  <si>
    <t>1.1.1.E5</t>
  </si>
  <si>
    <t>Zasip jarka za ponikovalne vodnjake z izkopanim materialom, s premetom in utrjevanjem v slojih po 30cm.</t>
  </si>
  <si>
    <t>1.1.1.E6</t>
  </si>
  <si>
    <t xml:space="preserve">- cev Ø 200 mm  </t>
  </si>
  <si>
    <t>1.1.1.E7</t>
  </si>
  <si>
    <t>Izdelava jaška meteorne drenažne kanalizacije iz cementnega betona, krožnega prereza, premera 1000 mm, globine 1,5 do 2,0 m</t>
  </si>
  <si>
    <t xml:space="preserve">- drenažni jašek Ø 1000 mm, globine 1,5 m  </t>
  </si>
  <si>
    <t>1.1.1.E8</t>
  </si>
  <si>
    <t>Izdelava jaška nad ponikovalnimi vodnjaki iz cementnega betona, krožnega prereza, premera 1000 mm, globine 2 do 2,5 m</t>
  </si>
  <si>
    <t xml:space="preserve">- drenažni jašek Ø 1000 mm, globine 2,0 m  </t>
  </si>
  <si>
    <t>1.1.1.E9</t>
  </si>
  <si>
    <t xml:space="preserve">Izdelava pokrova iz kombinacije litega železa in ojačenega cementnega betona za 25 Mp, premera 600 mm </t>
  </si>
  <si>
    <t xml:space="preserve">- pokrov jaškov Ø 600 mm </t>
  </si>
  <si>
    <t>1.1.1.E10</t>
  </si>
  <si>
    <t>Izdelava ponikovalnih vodnjakov iz INOX cevi globine 10 m z predhodnim vrtanjem in vstavitvijo cevi vsemi pomožnimi deli in transporti.</t>
  </si>
  <si>
    <t>- INOX MREŽICA AISI 316L
- INOX CEV DN 600 mm - POLNA; L=1,25 m  
- INOX CEV DN 600 mm - MOSTIŠČNI FILTER; L=9,00 m</t>
  </si>
  <si>
    <t>1.1.1.E11</t>
  </si>
  <si>
    <t>Izvedba priključkov PVC kanalizacijske cevi na revizijski jašek</t>
  </si>
  <si>
    <t>1.1.1.E12</t>
  </si>
  <si>
    <t>Dobava in vgradnja talne linijske kanalete iz nerjavečega jekla, svetle širine 125 mm z mrežasto pocinkano rešetko z iztokom. (kot npr.: Aco modular 125)</t>
  </si>
  <si>
    <t>odvodnjavanje podhod</t>
  </si>
  <si>
    <t>1.1.1.E13</t>
  </si>
  <si>
    <t>Dobava in vgradnja talnega linijskega požiralnika iz nerjavečega jekla, širina  125 mm, širina  rege 10 mm . (kot npr.: Aco self)</t>
  </si>
  <si>
    <t>1.1.1.E14</t>
  </si>
  <si>
    <t>Odvodnjavanje peronov z linijskim požiralnikom-kanaleto</t>
  </si>
  <si>
    <t xml:space="preserve">Na sredini vzdolž peronske ploščadi 
Dobava in vgradnja kompletne linijske, povozne kanalete (razred obremenitve C 250 po EN 1433 / DIN 19580), vključno s pripadajočimi zaključki in fazonskimi kosi, povoznim pokrovom z rego (simetrični pokrov iz pocinkane pločevine). </t>
  </si>
  <si>
    <t>Odvodnjavanje nad zidom z linijskim požiralnik-kanaleta</t>
  </si>
  <si>
    <t xml:space="preserve">Nad zidom podhoda
Dobava in vgradnja kompletne linijske, povozne kanalete (razred obremenitve C 250 po EN 1433 / DIN 19580), vključno s pripadajočimi zaključki in fazonskimi kosi, povoznim pokrovom z rego (simetrični pokrov iz pocinkane pločevine). </t>
  </si>
  <si>
    <t>1.1.1.E15</t>
  </si>
  <si>
    <t>Odvodnjavanje vrtač z betonsko muldo širine 30cm</t>
  </si>
  <si>
    <t>Odtekanje vode v območjuvrtač preko betonske mulde.</t>
  </si>
  <si>
    <t>1.1.1.E16</t>
  </si>
  <si>
    <t>Odvodnjavanje vrtač z kovinsko muldo (visible water drainage)</t>
  </si>
  <si>
    <t>Odtekanje vode iz brežin je urejeno s pomočjo zelene mulde, U kotnik 200x200x2mm</t>
  </si>
  <si>
    <t>1.1.1.F1</t>
  </si>
  <si>
    <t xml:space="preserve">Izdelava enostranskega oprtega opaža </t>
  </si>
  <si>
    <t>Temelne plošče višine do 1m</t>
  </si>
  <si>
    <t>1.1.1.F2</t>
  </si>
  <si>
    <t>Peta točkovnih temeljev nadstreška višine do 0,5 m</t>
  </si>
  <si>
    <t>1.1.1.F3</t>
  </si>
  <si>
    <t>Temeljna plošča - vrtače, trafo postaja, prostor za lokomotivo višine do 0,5 m</t>
  </si>
  <si>
    <t>1.1.1.F4</t>
  </si>
  <si>
    <t xml:space="preserve">Izdelava enostranskega zavitega oprtega opaža </t>
  </si>
  <si>
    <t>Temeljna plošča - vrtače, kolesarska rampa višine do 0,5 m</t>
  </si>
  <si>
    <t>1.1.1.F5</t>
  </si>
  <si>
    <t>Čaše toč. Temeljev nadstreška višine do 1,0 m</t>
  </si>
  <si>
    <t>1.1.1.F6</t>
  </si>
  <si>
    <t>Izdelava dvostranskega vezanega opaža sten</t>
  </si>
  <si>
    <t>Stene debeline 50 do 80 cm višine do 4m</t>
  </si>
  <si>
    <t>1.1.1.F7</t>
  </si>
  <si>
    <t>Izdelava dvostranskega vezanega opaža polkrožnih sten</t>
  </si>
  <si>
    <t>1.1.1.F8</t>
  </si>
  <si>
    <t>Stene debeline do 30 cm višine do 3m</t>
  </si>
  <si>
    <t>1.1.1.F9</t>
  </si>
  <si>
    <t xml:space="preserve">Izdelava enostranskega podprtega opaža </t>
  </si>
  <si>
    <t>Plošče nad podhodom višine do 4m</t>
  </si>
  <si>
    <t>1.1.1.F10</t>
  </si>
  <si>
    <t>Podpiranje montažne stropne konstrukcije podhoda med gradnjo</t>
  </si>
  <si>
    <t>Stropna konstrukcija podhoda</t>
  </si>
  <si>
    <t>1.1.1.F11</t>
  </si>
  <si>
    <t>Plošče nad peroni do 4m</t>
  </si>
  <si>
    <t>1.1.1.F12</t>
  </si>
  <si>
    <t xml:space="preserve">Izdelava oprtega opaža stopnic na terenu </t>
  </si>
  <si>
    <t>Stopnice na peronih, ravne</t>
  </si>
  <si>
    <t>1.1.1.F13</t>
  </si>
  <si>
    <t>Izdelava oprtega opaža ovalnih stopnic na terenu, komplet s temelno ploščo</t>
  </si>
  <si>
    <t>Stopnice v vrtače, zavite stopnice, komplet AB konstrukcijo talne plošče in z nastopnimi ploskvami</t>
  </si>
  <si>
    <t>1.1.1.F14</t>
  </si>
  <si>
    <t>Izdelava vezanega opaža stebrov</t>
  </si>
  <si>
    <t>Stebri višine do 1m</t>
  </si>
  <si>
    <t>1.1.1.F15</t>
  </si>
  <si>
    <t>Izdelava vezanega opaža nosilcev</t>
  </si>
  <si>
    <t>Nosilcii 35/40 cm</t>
  </si>
  <si>
    <t xml:space="preserve">Dobava, montaža, demontaža, prestavitve in čiščenje delavnih odrov </t>
  </si>
  <si>
    <t>Za izvedbo konstrukcij</t>
  </si>
  <si>
    <t>1.2.1.G</t>
  </si>
  <si>
    <t>1.1.1.G1</t>
  </si>
  <si>
    <t>Armatura iz rebrastega jekla S 500B z dobavo ravnanjem, rezanjem, krivljenjem, polaganjem in vezanjem za srednje zahtevno armaturo.</t>
  </si>
  <si>
    <t>fi do12mm in več, ocena</t>
  </si>
  <si>
    <t>kg</t>
  </si>
  <si>
    <t>1.1.1.G2</t>
  </si>
  <si>
    <t>fi 14 mm in več, ocena</t>
  </si>
  <si>
    <t>1.1.1.G3</t>
  </si>
  <si>
    <t>Betonsko jeklo S 500A - mreže z dobavo, prikrojevanjem, polaganjem in vezanjem.</t>
  </si>
  <si>
    <t>arm.mreže</t>
  </si>
  <si>
    <t>1.1.1.H1</t>
  </si>
  <si>
    <t>Dobava in vgrajevanje betona C16/20 pod AB konstrukcije</t>
  </si>
  <si>
    <t>Podložni beton debeline 10 cm.</t>
  </si>
  <si>
    <t>1.1.1.H2</t>
  </si>
  <si>
    <t xml:space="preserve">Dobava in vgraditev ojačanega betona C 30/37 v konstrukcije, presek 0.80 m3/m2,m1; </t>
  </si>
  <si>
    <t>Temeljna plošča d=80cm: C 30/37, XC4, PV-II</t>
  </si>
  <si>
    <t>1.1.1.H3</t>
  </si>
  <si>
    <t xml:space="preserve">Dobava in vgraditev ojačanega betona C 30/37v konstrukcije, presek 0.50 m3/m2,m1; </t>
  </si>
  <si>
    <t>Temeljna plošča d=50cm: C 30/37, XC4, PV-II</t>
  </si>
  <si>
    <t>1.1.1.H4</t>
  </si>
  <si>
    <t xml:space="preserve">Dobava in vgraditev ojačanega betona C 30/37 v konstrukcije, presek 0.40 m3/m2,m1; </t>
  </si>
  <si>
    <t>Temeljna plošča d=40cm: C 30/37, XC4, PV-II</t>
  </si>
  <si>
    <t>1.1.1.H5</t>
  </si>
  <si>
    <t>Temeljna peta nadstreška d=40cm: C 30/37, XC1,</t>
  </si>
  <si>
    <t>1.1.1.H6</t>
  </si>
  <si>
    <t>Točkovni tem. nadstreška 1x1x1mm: C 30/37, XC4, PV-II</t>
  </si>
  <si>
    <t>1.1.1.H7</t>
  </si>
  <si>
    <t xml:space="preserve">Dobava in vgraditev ojačanega betona C 30/37 v konstrukcije, presek 0.50 m3/m2,m1; </t>
  </si>
  <si>
    <t>Temeljna plošča - rampa d=50cm: C 30/37, XC4, PV-II
Zunanja ureditev, vrtače</t>
  </si>
  <si>
    <t>1.1.1.H8</t>
  </si>
  <si>
    <t xml:space="preserve">Dobava in vgraditev ojačanega betona C 30/37, XC1, v konstrukcije, presek 0.20 m3/m2,m1; </t>
  </si>
  <si>
    <t>Zunanja ureditev, vrtače rampa d=20cm: C 30/37, XC1, d16N, PV-II</t>
  </si>
  <si>
    <t>1.1.1.H9</t>
  </si>
  <si>
    <t>Stene podhoda d=80cm: C 30/37, XC4, PV-II</t>
  </si>
  <si>
    <t>1.1.1.H10</t>
  </si>
  <si>
    <t>Stene na peronu d=30cm: C 30/37, XC4</t>
  </si>
  <si>
    <t>1.1.1.H11</t>
  </si>
  <si>
    <t xml:space="preserve">Dobava in vgraditev ojačanega betona C 30/37 v konstrukcije, presek 0.80-1,0 m3/m2,m1; </t>
  </si>
  <si>
    <t>Plošča nad podhodom d=80-100cm: C 30/37, XC4,PV-II</t>
  </si>
  <si>
    <t>1.1.1.H13</t>
  </si>
  <si>
    <t>Plošča nad peroni d=30cm: C 30/37, XC4,PV-II</t>
  </si>
  <si>
    <t>1.1.1.H14</t>
  </si>
  <si>
    <t xml:space="preserve">Dobava in vgraditev ojačanega betona C 30/37 v konstrukcije, presek 0.50-1,0 m3/m2,m1; </t>
  </si>
  <si>
    <t>Stopnice na peronu d=50cm: C 30/37, XC4,PV-II</t>
  </si>
  <si>
    <t>1.1.1.H15</t>
  </si>
  <si>
    <t>Stopnice v vrtačah komplet AB konstrukcija: 
C 30/37, XC4, XD2, XF3, PV-II, 
vpete v temelno ploščo vrtače</t>
  </si>
  <si>
    <t>1.1.1.H16</t>
  </si>
  <si>
    <t xml:space="preserve">Dobava in vgraditev ojačanega betona C 30/37 v konstrukcije, presek 0.12-0,20 m3/m2,m1; </t>
  </si>
  <si>
    <t xml:space="preserve">Stebri 35/40 cm:d16N C 30/37, XC4, </t>
  </si>
  <si>
    <t>1.1.1.H17</t>
  </si>
  <si>
    <t xml:space="preserve">Nosilcii 35/40 cm:d16N C 30/37, XC4, </t>
  </si>
  <si>
    <t>1.1.1.I1</t>
  </si>
  <si>
    <t>pavšal</t>
  </si>
  <si>
    <t>1.1.1.J1</t>
  </si>
  <si>
    <t>Dobava in montaža nosilne, jeklene konstrukcije stropa podhoda s sidranjem. Kvaliteta jekla S355J2, vroče cinkano.</t>
  </si>
  <si>
    <t>Montaža nosilcev IPE 150/300 vroče cinkano</t>
  </si>
  <si>
    <t>1.1.1.J2</t>
  </si>
  <si>
    <t>Dobava in montaža Montažne, jeklene konstrukcije nadstreškov Kvaliteta jekla S355J2, vroče cinkano.</t>
  </si>
  <si>
    <t>Nadstreški nad PERONOM; Za jekleno konstrukcijo nadstreškov je izbrano jeklo kvalitete S 355 J2+N, napetost tečenja pri t ≤ 40 mm fy = 355 
MPa. Razred protikorozijske zaščite je C3.</t>
  </si>
  <si>
    <t>1.1.1.J3</t>
  </si>
  <si>
    <t>Dobava in montaža Montažne, jeklene konstrukcije. Kvaliteta jekla S355J2, vroče cinkano.</t>
  </si>
  <si>
    <t>Dvigalni jaški stebri 30x30cm</t>
  </si>
  <si>
    <t>1.1.1.J4</t>
  </si>
  <si>
    <t xml:space="preserve">Dobava in vgradnja kovinskih ograje višine 1,2m. Vgradnja: nosilni kovinski profil vijačen v tlak
kovinsko držalo 2 x fi 40mm
</t>
  </si>
  <si>
    <t>Kovinske ograje stopnic na peronih</t>
  </si>
  <si>
    <t>1.1.1.J5</t>
  </si>
  <si>
    <t>Dobava in vgradnja kovinskih ograje višine 1,5m,Vgradnja: nosilni kovinski profil vijačen v tlak
kovinsko držalo 2 x fi 40mm</t>
  </si>
  <si>
    <t>Kovinska držala stopnic na peronih</t>
  </si>
  <si>
    <t>1.1.1.J6</t>
  </si>
  <si>
    <t>Dobava in vgradnja kovinskih ograje višine 1,2m. Vgradnja: nosilni kovinski profil vijačen v tlak
kovinsko držalo 2 x fi 40mm</t>
  </si>
  <si>
    <t>Kovinske ograje vrtač</t>
  </si>
  <si>
    <t>1.1.1.J7</t>
  </si>
  <si>
    <t>Kovinske ograje na stopnicah vrtač</t>
  </si>
  <si>
    <t>1.1.1.J8</t>
  </si>
  <si>
    <t xml:space="preserve">Izvedba sanacije obstoječe celotne konstrukcije kovinskega historičnega nadstreška nad bočnim peronom </t>
  </si>
  <si>
    <t xml:space="preserve">Sanacija po navodilih ZVKD </t>
  </si>
  <si>
    <t>1.1.1.J10</t>
  </si>
  <si>
    <t>Izdelava, dobava in montaža kovinskega nadstreška za kolesa - kolesarnica, (kovinske pohištvene cevi in streha iz valovite pločevine s stojali za 70 koles), pocinkana pločevina</t>
  </si>
  <si>
    <t>Izdelava po navodilih ZVKD 
kolesarnica, (kovinske pohištvene cevi in streha iz valovite pločevine s stojali za 70 koles), pocinkana pločevina, površina ca 100m2 ocena</t>
  </si>
  <si>
    <t>komplet</t>
  </si>
  <si>
    <t>1.1.1.K1</t>
  </si>
  <si>
    <t>Dobava in vgradnja osebnih dvigal</t>
  </si>
  <si>
    <t>Dvigala na peronih
-	Dvigala imajo vgrajen sistem krmiljenja, ki omogočati samodejni vklop in prestavitev v najnižjo postajo ob daljši neuporabi skladno z navodili dobavitelja dvigala
-	Pred vsemi vhodi v dvigalo je predvideno odvajanje meteorne vode z rešetkami
-	Dvigalni jaški so betonski, nad peronom zastekleni do predvidenega peronskega nadstreška z urejenim prezračevanjem
-	Dvigalni jaški imajo pripravljeno inštalacijo za možnost vgradnje električnega grelnega telesa
-	Krmilna omarica dvigala je vgrajena v podhodu, ki je v celoti pokrit in zaščiten pred atmosferskimi vplivi
-	Sistem krmiljenje mora omogočati daljinsko zaklepanje dvigala</t>
  </si>
  <si>
    <t>1.1.1.L1</t>
  </si>
  <si>
    <t>Betonski prefabrikat C 30/37, XC3, XF1, 
d012 cm,brušene beton na spodnji strani</t>
  </si>
  <si>
    <t>1.1.1.L2</t>
  </si>
  <si>
    <t>Dobava in montaža mankajoče profilacije na robu obstoječega nadstreška-prenova</t>
  </si>
  <si>
    <t>prenova profilacije se naredi po smernicah ZVKDS
št 35106-0876-2/2022-KdB/k, datum 05.03.2023
Obstoječa profilacija  (LITOŽELEZNA)
osnovni modul 103*45CM; 124 KOS
POŠKODOVANE SE PRENOVI-zamenja z moduli  iz
STEKLOBETONA - ocena</t>
  </si>
  <si>
    <t>1.1.1.L3</t>
  </si>
  <si>
    <t>Dobava in montaža konstrukcije nove trafo postaje, standardna montažna konstrukcija</t>
  </si>
  <si>
    <t>Trafo postaja 5x5m</t>
  </si>
  <si>
    <t>Vrsta in barva ploščic po izbiri projektanta.</t>
  </si>
  <si>
    <t>1.1.1.M1</t>
  </si>
  <si>
    <t>Obloga sten podhoda, keramika</t>
  </si>
  <si>
    <t xml:space="preserve">Notranje stene podhoda in v vrtačah so oblečene v stensko keramiko dimenzij 13,6 x 31,0 x 0,8cm RAL 
1013 do višine 2,90m. </t>
  </si>
  <si>
    <t>Dodatek za oblogo v območju polkrožnih sten</t>
  </si>
  <si>
    <t>1.1.1.N1</t>
  </si>
  <si>
    <t>Rezan žgan kamen</t>
  </si>
  <si>
    <t>Stopnice na peronu, granit po izbiri projektanta</t>
  </si>
  <si>
    <t>1.1.1.N2</t>
  </si>
  <si>
    <t xml:space="preserve">Obdelava betona stopnic
</t>
  </si>
  <si>
    <t>Stopnice v vrtačah po izbiri projektanta</t>
  </si>
  <si>
    <t>Barve po izbiri projektanta !</t>
  </si>
  <si>
    <t>1.1.1.O1</t>
  </si>
  <si>
    <t xml:space="preserve"> Med oboki in keramiko, ter pod svetlobnikom in ob stopniščih za dostop na peron je zaključni sloj barvani beton RAL 9010.</t>
  </si>
  <si>
    <t>Vrsta tlaka po izbiri projektanta !
• Kamnita obloga prilepljena z ustreznim lepilom (fleksibilno,..)</t>
  </si>
  <si>
    <t>1.1.1.P1</t>
  </si>
  <si>
    <t>T-k 01 - Keramika
- 2.0 cm TLAK - ploščice-imitacija opeke (brick tiles)  protizdrsne R12
- 0.5 izravnalna masa - lepilo za zunanjo uporabo
podlaga beton</t>
  </si>
  <si>
    <t>Finalni tlak podhod pešci</t>
  </si>
  <si>
    <t>1.1.1.P2</t>
  </si>
  <si>
    <t>T-k 01 - Keramika
- 2.0 cm TLAK - brick tiles-imitacija opeke  protizdrsne R12
- 0.5 izravnalna masa - lepilo za zunanjo uporabo
podlaga beton</t>
  </si>
  <si>
    <t>Finalni tlak vrtač na vodoravnih površinah</t>
  </si>
  <si>
    <t>1.1.1.P3</t>
  </si>
  <si>
    <t>Finalni tlak polkrožne oblike stopnic v vrtačah</t>
  </si>
  <si>
    <t>1.1.1.P4</t>
  </si>
  <si>
    <t>T-k 01 - beton
- 2.0 cm TLAK - betonske plošče (concrete tiles 30 x 30x4cm) protizdrsne R12
- 0.5 izravnalna masa - lepilo za zunanjo uporabo
podlaga estrih</t>
  </si>
  <si>
    <t>Finalni tlak peroni</t>
  </si>
  <si>
    <t>1.1.1.P5</t>
  </si>
  <si>
    <t>T-b 01 - Beton (painted concrete), mikroarmiran debeline 20cm, kolesarska pot in rampa</t>
  </si>
  <si>
    <t>Finalni tlak kolesarske poti, beton barven, mikroarmiran, vodotesen, odporen na kloride komplet z dilatacijami, protizdrsen R8</t>
  </si>
  <si>
    <t>1.1.1.P6</t>
  </si>
  <si>
    <t>Taktilne oznake SIST 1186</t>
  </si>
  <si>
    <t>Vodilne konstrastne betonske taktilne oznake peroni ,
 dim. 30 x 30 x 8 cm
glej shemo taktilnih oznak S 3.2!</t>
  </si>
  <si>
    <t>1.1.1.P7</t>
  </si>
  <si>
    <t>Opozorilne konstrastne betonske taktilne oznake , peroni dim. 30 x 30 x 8 cm
glej shemo taktilnih oznak S 3.2!</t>
  </si>
  <si>
    <t>1.1.1.P8</t>
  </si>
  <si>
    <t>Vodilne in opozorilne konstrastne kovinske-inox taktilne oznake , podhod, vrtače 
glej shemo taktilnih oznak S 3.2!</t>
  </si>
  <si>
    <t>1.1.1.P9</t>
  </si>
  <si>
    <t>Tlak ob dvignjenem jašku na peronih, pohodna površina perona.</t>
  </si>
  <si>
    <t>Finalni tlak  sestavljena iz prefabricirane betonske mreže 190x410 cm s protizdrsnimi steklaki dimenzij 19,00 x 19,00 x 8,00cm (protizdrsna stran na strani tlaka otočnega in bočnega perona), ki omogočajo dovod naravne svetlobe v podhod.</t>
  </si>
  <si>
    <t>1.1.1.P10</t>
  </si>
  <si>
    <t>Tlak ob vrtačah nad koto 0,00 in ob postajnem poslopju-bočni peron</t>
  </si>
  <si>
    <t>6.0 cm TLAK - betonske plošče (concrete tiles 60 x 60 x8cm) protizdrsne R12</t>
  </si>
  <si>
    <t>OPMBE:
- Izvajalec pripravi delavniške risbe stavbnega pohištva skladno z obstoječimi elementi.
Delavniške risbe potrdita projektant in ZVKDS!
- Dimenzije stavbnega pohištva v shemah lahko odstopajo od dejanskega stanja. Upoštevati je potrebno dimenzije obstoječih elementov in dejansko stanje na objektu!
- Pri novih elementih se upoštevajo dimenzije (debeline, širine) ter profilacije okvirjev originalnih elementov! 
 Upoštevajo se zožani okvirji!
- Dimenzije okvirjev (debeline, širine) v shemah lahko odstopajo od dejanskega stanja.</t>
  </si>
  <si>
    <t>1.1.1.R1</t>
  </si>
  <si>
    <t>Dobava in vgradnja podkonstrukcije s steklenimi stenami velikosti 2,5x9,5m, h=2,8m.
Glej shemo  S4.2</t>
  </si>
  <si>
    <t>Zavetišče na peronu kaljeno lepljeno varnostno steklo z vzorci, ki preprečujejo zaletavanje ljudi in ptic, podkonstrukcija, kvadratni profili 80x80 mm
vroče cinkani ter prašno barvani v strukturni barvi</t>
  </si>
  <si>
    <t>1.1.1.R2</t>
  </si>
  <si>
    <t>Dobava in montaža sten iz steklakov</t>
  </si>
  <si>
    <t>Vertikalni jaški dvigal so oblečeni v transparentne 
stenske steklake dimenzij 19,00 x 19,00 x 8,00cm.</t>
  </si>
  <si>
    <t>STAVBNO POHIŠTVO IN OPREMA</t>
  </si>
  <si>
    <t>1.1.1.S1</t>
  </si>
  <si>
    <t>Izdelava in montaža</t>
  </si>
  <si>
    <t>Dvokrilna vrata S 8.1-V1 dim 140/250 cm</t>
  </si>
  <si>
    <t>1.1.1.S2</t>
  </si>
  <si>
    <t>klop za sedenje z naslonjalom</t>
  </si>
  <si>
    <t>1.1.1.S3</t>
  </si>
  <si>
    <t>držalo za stoječe potnike kovinsko/leseno fi40 mm</t>
  </si>
  <si>
    <t>1.1.1.S4</t>
  </si>
  <si>
    <t>klopi na srednjem peronu</t>
  </si>
  <si>
    <t>1.1.1.S5</t>
  </si>
  <si>
    <t>elementi informacijskih oznak in opreme:
-	krajevne table
-	usmerjevalne table/kažipot
-	table za prepoved - prepovedano prečkanje tirov
-	piktogrami
-	informacijski panoji
-	napisne ploščice v brajevi pisavi
-	koši za odpadke</t>
  </si>
  <si>
    <t>1.1.1.T1</t>
  </si>
  <si>
    <t>Izvedba podlage iz vodoodpornih OSB3 plošč deb. 25 mm s potrebno podkonstrukcijo, prilagojeno padcem strešine (v naklonu 1,5%), vijačeno na nosilno jekleno ogrodje strehe. Podkonstrukcija je iz smrekovega lesa, zaščitena s protiglivičnim premazom.</t>
  </si>
  <si>
    <t xml:space="preserve">Streha nad otočnim peronom. </t>
  </si>
  <si>
    <t>1.1.1.T2</t>
  </si>
  <si>
    <t>Pocinkana trapezna pločevina komplet</t>
  </si>
  <si>
    <t>1.1.1.T3</t>
  </si>
  <si>
    <t>Čelna obloga vertikalnega strešnega venca višine r.š. 90 cm. Alu maska  Izvedba po detajlih projektanta in proizvajalca.</t>
  </si>
  <si>
    <t>1.1.1.T4</t>
  </si>
  <si>
    <t>Kovinski žleb 200x10 cm s priključkom kritine, tipske izvedbe (nerjavno jeklo) in priključkom DN 100 mm na odtočno cev.</t>
  </si>
  <si>
    <t>1.1.1.T5</t>
  </si>
  <si>
    <t>Odtočni kotlič Ø150 mm z zaščitno rešetko in priključkom kritine, tipske izvedbe (nerjavno jeklo) in priključkom DN 100 mm na odtočno cev.</t>
  </si>
  <si>
    <t>1.1.1.T6</t>
  </si>
  <si>
    <t>Dobava in montaža okrogle vertikalne odtočne cevi iz inox nerjavečega jekla Ø 101,6mm, d=2,5mm, v notranjosti kovinskega stebra nadstrešnice. Po detajlu proizvajalca.</t>
  </si>
  <si>
    <t>1.1.1.T7</t>
  </si>
  <si>
    <t>Izvedba spuščenega stropa s podkonstrukcijo. Alu spuščen strop, npr. plošče ALUCOBOND, barva št. 501 smoke silver metalic. Plošče so s kovicami pritrjene na sistemsko podkonstrukcijo - kot npr. sistem EuroFox Hilti MacFOX MLA-100. Paneli so izvedeni delno demontažno za servisni dostop. Izvedba in pritrditev po detajlih proizvajalca.</t>
  </si>
  <si>
    <t>1.1.1.T8</t>
  </si>
  <si>
    <t>Streha nad bočnima  peronoma AB konstrukcija</t>
  </si>
  <si>
    <t>Pocinkana trapezna pločevina komplet z odvodnjavanjem</t>
  </si>
  <si>
    <t>KRAJINSKA ARHITEKTURA</t>
  </si>
  <si>
    <t>1.1.1.U1</t>
  </si>
  <si>
    <t>Zakoličba za vse elemente načrta krajinske arhitekture z vso potrebno komunalno infrastrukturo: poti in betonskih elementov, fino planiranje tratne površine, novih geometriziranih brežin in pozicij novih dreves, vključno z izdelavo zakoličbenega zapisnika in vsemi potrebnimi profili za izvedbo del.</t>
  </si>
  <si>
    <t>Zakoličba</t>
  </si>
  <si>
    <t>KPL</t>
  </si>
  <si>
    <t>1.1.1.U2</t>
  </si>
  <si>
    <t>Vgradnja vodoprepustne protikoreninske zaščite s certifikatom FLL nad drenažno cevjo in bentonitno folijo v območju deževnega vrta! Zaščita kot npr. DuPont™ Plantex® RootProtector ali enakovredno, trak širine 2m, vgradnja s preklopi po detajlu dobavitelja z vsemi elementi za tesnitev stikov.</t>
  </si>
  <si>
    <t>Protikoreninska zaščita</t>
  </si>
  <si>
    <t>1.1.1.U3</t>
  </si>
  <si>
    <t>Substrat za grede za zadrževanje vode na raščenem terenu, upoštevamo 138 m2 povprečne debeline 150cm (v gredo se sadi tudi drevesa!). Nivo zemlje je treba zravnati na 1 cm +/- končno niveleto (upoštevati posedanje!). Pri nanosu zemlje je treba upoštevati debelino zastirke (8 cm)! 
Pripravi se t.i. filtrski substrat v mešanici 55% pesek, 30% peščena zemlja, 15% kompost; hidravlična prevodnost 100-300mm/h; poroznost &gt;30%</t>
  </si>
  <si>
    <t>Priprava rastišča - greda za zadrževanje vode</t>
  </si>
  <si>
    <t>1.1.1.U4</t>
  </si>
  <si>
    <t>Dobava in vgradnja filca</t>
  </si>
  <si>
    <t>Poliestrski filc 105g/m2</t>
  </si>
  <si>
    <t>1.1.1.U5</t>
  </si>
  <si>
    <t>Zastirka drobljenec peščene barve 8/16 mm | deb. 5 cm, upoštevano zastiranje 138 m2; drobljenec po izboru projektanta krajinske arhitekture. Materiali za zastiranje ne smejo škodovati rastlinam, prav tako ne smejo ovirati pronicanje vode in prehoda zraka v tla.</t>
  </si>
  <si>
    <t>Zastirka</t>
  </si>
  <si>
    <t>1.1.1.U6</t>
  </si>
  <si>
    <t>Nabava in dovoz sadik dreves ustrezne vrste in kakovosti</t>
  </si>
  <si>
    <t>1.1.1.U7</t>
  </si>
  <si>
    <t xml:space="preserve">Priprava rastišča </t>
  </si>
  <si>
    <t>Izkop</t>
  </si>
  <si>
    <t>1.1.1.U8</t>
  </si>
  <si>
    <t>Dodatek za oblikovanje zelenih muld</t>
  </si>
  <si>
    <t>Zelene mulde</t>
  </si>
  <si>
    <t>1.1.1.U9</t>
  </si>
  <si>
    <t>Sajenje sadik,</t>
  </si>
  <si>
    <t>Sajenje</t>
  </si>
  <si>
    <t>1.1.1.U10</t>
  </si>
  <si>
    <t>Dobava in vgradnja substrata za sajenje dreves izven deževnega vrta; 1,5 m3/drevo.</t>
  </si>
  <si>
    <t>Substrat</t>
  </si>
  <si>
    <t>1.1.1.U11</t>
  </si>
  <si>
    <t xml:space="preserve">Nabava in dovoz sadik okrasnih trav in trajnic ustrezne kakovosti </t>
  </si>
  <si>
    <t>Sadike</t>
  </si>
  <si>
    <t>1.1.1.U12</t>
  </si>
  <si>
    <t xml:space="preserve">Izkop sadilne jame za zasaditev okrasnih trav in trajnic, v globini, ki ustreza višini lončka oz. koreninske grude. </t>
  </si>
  <si>
    <t>Priprava rastišča in sajenje okrasnih trav in trajnic</t>
  </si>
  <si>
    <t>1.1.1.U13</t>
  </si>
  <si>
    <t xml:space="preserve">Sajenje sadik. Ob sadnji je treba substratu dodati počasitopna gnojila z dvoletnim sproščanjem (2 briketa/sadiko). </t>
  </si>
  <si>
    <t>1.1.1.U14</t>
  </si>
  <si>
    <t>1.1.1.U15</t>
  </si>
  <si>
    <t>Ločilni sloj, poliestrski filc 105g/m2</t>
  </si>
  <si>
    <t>1.1.1.U16</t>
  </si>
  <si>
    <t>Ročna setev trave</t>
  </si>
  <si>
    <t>Setev na raščenem in novem</t>
  </si>
  <si>
    <t>1.1.1.U17</t>
  </si>
  <si>
    <t>Dostava in apliciranje hidravlične mešanice hydromulchinga oziroma vodne setve</t>
  </si>
  <si>
    <t>Biotska prst in protierozijska zaščita</t>
  </si>
  <si>
    <t>ELETROINŠTALACIJA IN OPREMA</t>
  </si>
  <si>
    <t>1.1.1.Z1</t>
  </si>
  <si>
    <t>Razvod in svetila z inštalcijamimin prestavitvijo vodov in opremo trafo postaje</t>
  </si>
  <si>
    <t>ocena</t>
  </si>
  <si>
    <t>1.1.1.Y1</t>
  </si>
  <si>
    <t>Razvod in pitniki</t>
  </si>
  <si>
    <t>kom</t>
  </si>
  <si>
    <t>3.2.1. ELEKTRIČNO NAPAJANJE</t>
  </si>
  <si>
    <t>I. STIKALNI BLOKI</t>
  </si>
  <si>
    <t>Dobava in montaža prosto programabilnega krmilnika DALI razsvetljave, komunikacija z do 256 DALI napravami, Ethernet komunikacija, montaža na DIN letev, nameščen v razdelilno omaro RO.P, kot npr. DIGIDIM Router 950, proizvajalec Helvar ali enakovredno.</t>
  </si>
  <si>
    <t>Dobava in montaža prosto programabilnega krmilnika razsvetljave, s štirimi relejskimi digitalnimi izhodi 10 A, komunikacija DALI, montaža na DIN letev, nameščen v razdelilno omaro RO.P, kot npr. DIGIDIM 4 x 10 A Relay Unit 494, proizvajalec Helvar ali enakovredno.</t>
  </si>
  <si>
    <t>Izvedba povezave PE zbiralk v razdelilnih omarah do zbiralke za izenačitev potencialov v dozi ter na izvod ozemljila.</t>
  </si>
  <si>
    <t>Dobava in montaža varovalk 3 x 80A komplet s podnožjem, monitanih v NN polju transformatorske postaje za napajanje razdelilnega bloka RO.P.</t>
  </si>
  <si>
    <t>II. NN INŠTALACIJSKE CEVI IN DOZE</t>
  </si>
  <si>
    <t>Dobava in montaža PE inštalacijske zaščitne cevi za podometno montažo v zidane ali votle stene (RFS) oziroma v tla, v beton ali estrih (RBT):
- inštalacijska cev zun. premera ∅ 16 mm</t>
  </si>
  <si>
    <t>Dobava in montaža PE inštalacijske zaščitne cevi za podometno montažo v zidane ali votle stene (RFS) oziroma v tla, v beton ali estrih (RBT):
- inštalacijska cev zun. premera ∅ 20 mm</t>
  </si>
  <si>
    <t>Dobava in montaža PE inštalacijske zaščitne cevi za podometno montažo v zidane ali votle stene (RFS) oziroma v tla, v beton ali estrih (RBT):
- inštalacijska cev zun. premera ∅ 25 mm</t>
  </si>
  <si>
    <t>Dobava in montaža PE inštalacijske zaščitne cevi za podometno montažo v zidane ali votle stene (RFS) oziroma v tla, v beton ali estrih (RBT):
- inštalacijska cev zun. premera ∅ 32 mm</t>
  </si>
  <si>
    <t>Dobava in montaža PNT inštalacijske zaščitne cevi za nadometno montažo, komplet z distančnimi oklepniki:
- inštalacijska cev not. premera ∅ 13,5 mm</t>
  </si>
  <si>
    <t>Dobava in montaža PNT inštalacijske zaščitne cevi za nadometno montažo, komplet z distančnimi oklepniki:
- inštalacijska cev not. premera ∅ 16 mm</t>
  </si>
  <si>
    <t>Dobava in montaža PNT inštalacijske zaščitne cevi za nadometno montažo, komplet z distančnimi oklepniki:
- inštalacijska cev not. premera ∅ 23 mm</t>
  </si>
  <si>
    <t>Dobava in montaža PNT inštalacijske zaščitne cevi za nadometno montažo, komplet z distančnimi oklepniki:
- inštalacijska cev not. premera ∅ 29 mm</t>
  </si>
  <si>
    <t>Dobava in montaža Stigmaflex inštalacijske zaščitne cevi za v tla:
- inštalacijska cev zun. premera ∅ 40 mm</t>
  </si>
  <si>
    <t>Dobava in montaža nadometnih razvodnih doz za montažo na kabelske police, različnih dimenzij.</t>
  </si>
  <si>
    <t>Dobava in montaža nadometnih ognjevarnih razvodnih doz, različnih dimenzij.</t>
  </si>
  <si>
    <t>Drobni, spojni, vezni, pritrdilni material - ocenjeno 2%.</t>
  </si>
  <si>
    <t>III. KABLI</t>
  </si>
  <si>
    <t>Dobava in polaganje kabelskih vodnikov v zaščitne cevi:
N2XH-O 2x1,5 mm2</t>
  </si>
  <si>
    <t>Dobava in polaganje kabelskih vodnikov v zaščitne cevi:
N2XH-J 3x1,5 mm2</t>
  </si>
  <si>
    <t>Dobava in polaganje kabelskih vodnikov  v zaščitne cevi:
N2XH-J 5x1,5 mm2</t>
  </si>
  <si>
    <t>Dobava in polaganje kabelskih vodnikov v zaščitne cevi:
N2XH-J 4x2,5 mm2</t>
  </si>
  <si>
    <t>Dobava in polaganje kabelskih vodnikov v zaščitne cevi:
N2XH-J 5x2,5 mm2</t>
  </si>
  <si>
    <t>Dobava in polaganje kabelskih vodnikov v zaščitne cevi:
N2XH-J 5x4 mm2</t>
  </si>
  <si>
    <t>Dobava in polaganje kabelskih vodnikov v zaščitne cevi:
NAYY-J 4x95 mm2</t>
  </si>
  <si>
    <t>Dobava in polaganje kabelskih vodnikov v zaščitne cevi:
NYBY-J 5x1,5 mm2</t>
  </si>
  <si>
    <t>Dobava in polaganje signalnih vodnikov  v zaščitne cevi:
J-H(St)H 1x2x0,8 mm2</t>
  </si>
  <si>
    <t>Dobava in montaža tipska kabelska sponka (čevelj) za dva večžilna NN kabla Al (preseka 4x95 mm2) za dvostranski priklop in sicer na NN polje v trafo postaji in na mrežno NN omaro v elektro prostoru objekta. (Pfisterer sponka).</t>
  </si>
  <si>
    <t>Obojestranska priključitev napajalnega kabla v TP postaji in stilaknem bloku RO.P.</t>
  </si>
  <si>
    <t>Izvedba meritev NN električnih inštalacij z izdelavo pisnih merilnih protokolov.</t>
  </si>
  <si>
    <t>3.2.2 KABELSKA KANALIZACIJA</t>
  </si>
  <si>
    <t>I. ELEKTRO KABELSKA KANALIZACIJA (brez gradbenih del)</t>
  </si>
  <si>
    <t>Trasiranje in geodetska zakoličba kabelske trase</t>
  </si>
  <si>
    <t>1 cevna kabelska kanalizacija v dolžini cca 225 m, z naslednjimi deli:
Planiranje v ravnini med ovirami v terenu III. ktg</t>
  </si>
  <si>
    <t>1 cevna kabelska kanalizacija v dolžini cca 225 m, z naslednjimi deli:
Dobava in polaganje INOX Rf ozemljitvenega valjanca 30x3,5 mm, kompletno z vsemi potrebnimi čepnimi podporami, sponkami, vijačenjem na pokrove jaškov, varjenjem na armaturo in povezavami z vodniki P/F 35 mm2</t>
  </si>
  <si>
    <t xml:space="preserve">1 cevna kabelska kanalizacija v dolžini cca 225 m, z naslednjimi deli:
Dobava in polaganje opzorilnega traku za SN kable z napisom "POZOR, EL. KABEL!" min. 30 cm nad cevmi kabelske kanalizacije oz. nad kabli pred končnim zasipom                   </t>
  </si>
  <si>
    <t>1 cevna kabelska kanalizacija v dolžini cca 225 m, z naslednjimi deli:
Izdelava kabelske kanalizacije s cevjo Stigma PVC EL DN110 z gladko notranjo površine, cev dolžine 225 m</t>
  </si>
  <si>
    <t>Dobava in montaža kabelskega jaška, betonska cev fi 60/60 cm, globine 88 cm, komplet z LTŽ pokrovom 60x60 cm in z vstopnimi tesnili za cev DN110. V ceni je potrebno upoštevati tudi izkop, ureditev podlage, zasip.</t>
  </si>
  <si>
    <t>3.2.3. RAZSVETLJAVA</t>
  </si>
  <si>
    <t>I. SPLOŠNA RAZSVETLJAVA</t>
  </si>
  <si>
    <t>Dobava in montaža PIR senzorja prisotnosti, nadgradni, stropni, DALI, doseg min. 8 m.
Kot npr. Helvar 320 PIR Sensor ali enakovredno.</t>
  </si>
  <si>
    <t>Dobava in montaža multi-senzor DALI za zaznavanje naravne svetlobe.
Kot npr. Helvar-ZUNANJI SENZOR -329_OUTSIDE SENSOR HELVAR ali enakovredno.</t>
  </si>
  <si>
    <t>Drobni, spojni, vezni, pritrdilni material - ocenjeno 1.5%.</t>
  </si>
  <si>
    <t>Aplikacija za avtomatizacijo razsvetljave v odvisnosti od dnevne svtlobe.</t>
  </si>
  <si>
    <t>Aplikacija za kreiranje dinamičnih svetlobnih scen.</t>
  </si>
  <si>
    <t>Spuščanje v pogon, testiranje in programiranje DALI razsvetljave.</t>
  </si>
  <si>
    <t>Izvedba meritev osvetljenosti površin (splošna razsvetljava).</t>
  </si>
  <si>
    <t>II. ZASILNA RAZSVETLJAVA</t>
  </si>
  <si>
    <t>Centralni napajalnik zasilne razsvetljave z dodatno baterijo v E30 ognjeodpornem ohišju - 6 tokokrogov, 1 ura avtonomije:
Centralna enota SU 6P NET ESF30 Naprava za centralno napajanje varnostne razsvetljave din-Sicherheitstechnik po DIN VDE 0108. Enota nameščena v ohišju z certificirano ohranitvijo funkcije E30. Mikroprocesorska enota za nadzor. PLC tehnologija omogoča mešanje trajnega in pripravnega spoja na enem tokokrogu. Sistem omogoča avtomatsko adresiranje s centralnega mesta. Možnost dimanja vsake svetilke iz centralne enote. 6 izhodna tokokroga, izhodne napetosti 24V DC za priključitev din PLC 24 LED svetilk. Tekstovni prikazovalnik s statusnimi informacijami serijsko v slovenskem jeziku. Vključno z dodatno baterijsko omaro kompletno z že ožičenim baterijskim setom ob povečani avtonomiji. Svinčene baterije v GEL tehnologiji, hermetično zaprte brez vzdrževanja, baterije morajo zagotavljati zahtevano avtonomijo za spodaj navedene svetilke + 30 % obvezne rezerve zaradi daljšega delovanja in zanesljivosti sistema. Mere VxŠxG 1080 mm x 480 mm x 223 mm. Garancija na kompletni sistem 5 let ob rednih letnih pregledih s strani proizvajalca.
Tip: din-Sicherheitstechnik; SU 6P NET ESF30</t>
  </si>
  <si>
    <t>Modul za brezžični oddaljen dostop: 
SU-GSM, modul za brezžični nadzor posameznega centralnega napajalnika preko mobilne aplikacija. Omogoča daljinski (TCP) dostop do sistema brez dodatnih stroškov. Preko aplikacije mySU je možen pregled stanja sistema in morebitnih napak. Možen hkraten dostop do sistema preko več prenosnih naprav. 
Tip: din-Sicherheitstechnik; SU-GSM</t>
  </si>
  <si>
    <t>Modul za sprejem signala iz požarne centrale: 
SU-CNS, modul za navezavo posameznega centralnega napajalnika na CNS ali požarno centralo. 
Tip: din-Sicherheitstechnik; SU-CNS</t>
  </si>
  <si>
    <t>Kontrolnik napetosti: 
3PH-1, 3 fazni kontrolnik napetosti. Enopolni preklopni breznapetostni izhod. Montira se v vse razdelilce, ki napajajo splošno razsvetljavo.
Tip: din-Sicherheitstechnik; 3PH-1</t>
  </si>
  <si>
    <t>Programska oprema:
SU CONTROL Basic, namenska programska oprema za lažje programiranje in vizualizacijo sistema preko PC-ja ali tabličnega računalnika. Podpora za WIN, IOS, Android
Tip: din-Sicherheitstechnik; SU CONTROL Basic</t>
  </si>
  <si>
    <t>Tlorisna vizualizacija</t>
  </si>
  <si>
    <t>Programiranje sistema in šolanje uporabnika: 
Programiranje sistema, spuščanje v pogon in uvajanje operaterja, poimenovanje svetilk do 200 znakov.</t>
  </si>
  <si>
    <t>Pribor za popolno vgradnjo svetilk Tube 264 v vidni beton. 
Tip: din-Sicherheitstechnik; Betoneingießkasten Tube-264</t>
  </si>
  <si>
    <t>Pribor za popolno vgradnjo svetilk CONCEPT v sekundarne stropove. 
Tip: din-Sicherheitstechnik; Concept-DE / WE</t>
  </si>
  <si>
    <t>Piktogramska LED plošča v patentirani din-LED-LASER tehnologiji, debelina plošče 16mm. Enakomerna osvetlitev piktograma dosežena z lasersko gravuro. Svetlobni vir integriran v ploščo. Zaprt rob standardno v beli barvi, po naročilu možna dobava v poljubnem RAL. Piktogramski znak do roba plošče omogoča maksimalno razdaljo razpoznavnosti.  
Razpoznavnost 22m, smer PO NAROČILU. 
Garancija 50.000 ur. 
Tip: din-Sicherheitstechnik; STRING 2 DA/DE, Pikto Gr.2 PX</t>
  </si>
  <si>
    <t>Pribor za popolno vgradnjo svetilk STRING 2 v vidni beton. 
Tip: din-Sicherheitstechnik; STRING 2 Sichtbeton Eingießkasten Gr.2</t>
  </si>
  <si>
    <t>Piktogram smer LEVO:
Piktogramska LED plošča v patentirani din-LED-LASER tehnologiji, debelina plošče 16mm. Enakomerna osvetlitev piktograma dosežena z lasersko gravuro. Stenska vgradna montaža piktograma brez vidnega roba z ustreznim priborom. Svetlobni vir integriran v ploščo. Piktogramski znak do roba plošče omogoča maksimalno razdaljo razpoznavnosti.  
Razpoznavnost 22m, smer LEVO. 
Garancija 50.000 ur. 
Tip: din-Sicherheitstechnik; STRING ARC RZ-panel-22 wandbündig PL</t>
  </si>
  <si>
    <t>Piktogram smer DESNO:
Piktogramska LED plošča v patentirani din-LED-LASER tehnologiji, debelina plošče 16mm. Enakomerna osvetlitev piktograma dosežena z lasersko gravuro. Stenska vgradna montaža piktograma brez vidnega roba z ustreznim priborom. Svetlobni vir integriran v ploščo. Piktogramski znak do roba plošče omogoča maksimalno razdaljo razpoznavnosti.  
Razpoznavnost 22m, smer DESNO. 
Garancija 50.000 ur. 
Tip: din-Sicherheitstechnik; STRING ARC RZ-panel-22 wandbündig PR</t>
  </si>
  <si>
    <t>Pribor za popolno vgradnjo svetilk STRING ARC v vidni beton. 
Tip: din-Sicherheitstechnik; STRING ARC Sichtbeton Eingießkasten WM 2</t>
  </si>
  <si>
    <t>Izvedba montaže in povezav svetilk varnostne razsvetljabe na pripravljena in označena mesta.</t>
  </si>
  <si>
    <t>Dobava in polaganje kabelskih vodnikov v zaščitne cevi:
NHXH-J E30 3x1,5 mm2</t>
  </si>
  <si>
    <t>Dobava in polaganje kabelskih vodnikov v zaščitne cevi:
NHXMH-J 3x1,5 mm2</t>
  </si>
  <si>
    <t>Dobava in montaža PE samougasne inštalacijske zaščitne cevi za montažo v/na votle stene, prostore podstrešja ter elemente pohištva:
inštalacijska cev zun. premera ∅ 16 mm</t>
  </si>
  <si>
    <t>Dobava in montaža PE inštalacijske zaščitne cevi za nadometno montažo na distančne oklepnike:
- inštalacijska cev not. premera ∅ 16 mm</t>
  </si>
  <si>
    <t>Drobni, spojni, vezni, pritrdilni material - ocenjeno 0,5%.</t>
  </si>
  <si>
    <t>Izvedba meritev osvetljenosti poti umika (varnostna razsvetljava).</t>
  </si>
  <si>
    <t>Sprejem signala iz požarne centrale.</t>
  </si>
  <si>
    <t>Izdaja certifikata o ustreznosti, ki zagotavlja, da kabel ustreza predpisom, in izdaja potrdila o skladnosti, ki zagotavlja, da je preizkušeni vzorec vgrajene inštalacije skladen z zatevami iz standardov, izdaja atestov in ostalih certifikatov.</t>
  </si>
  <si>
    <t>Sodelovanje serviserjev pri izvedbi funkcionalnega pregleda vgrajenega sistema za varnostno razsvetljavo (v okviru pregleda APZ - avtomatska požarna zaščita).</t>
  </si>
  <si>
    <t>Pregled s strani pooblaščene institucije za sistem varnostne razsvetljave (v okviru pregleda APZ - avtomatska požarna zaščita).</t>
  </si>
  <si>
    <t>3.2.4. VTIČNICE, MALA MOČ, STIKALA IN TIPKALA</t>
  </si>
  <si>
    <t>I. VTIČNICE</t>
  </si>
  <si>
    <t>Dobava in montaža vtičnice modulne izvedbe za podometno vgradnjo, komplet z montažno dozo in okrasnim okvirjem:
2P+E, 16A, 250V, 2M, s pokrovom, IP44</t>
  </si>
  <si>
    <t>Dobava in montaža vgradne inox omarice IP44/67, montažnim in pritrdilnim materialom ter ostalim drobnim materialom, za zunanjo montažo v podhod, komplet z dobavo in vgradnjo naslednje opreme:
1 kos 2P+E, 16A, 250V, 2M, s pokrovom, IP44
1 kos 3P+E+N, 16A, 400V, s pokrovom, IP44, CEE</t>
  </si>
  <si>
    <t>II. MALA MOČ</t>
  </si>
  <si>
    <t>Izvedba fiksnega izvoda, komplet z montažno dozo in priklopom za naslednje el. porabnike:
1-fazni priključek - 0,1 kW do 1,0 kW</t>
  </si>
  <si>
    <t>Izvedba fiksnega izvoda, komplet z montažno dozo in priklopom za naslednje el. porabnike:
1-fazni priključek - nad 1,0 kW</t>
  </si>
  <si>
    <t>Izvedba fiksnega izvoda, komplet z montažno dozo in priklopom za naslednje el. porabnike:3-fazni priključek - 5 kW do 10 kW</t>
  </si>
  <si>
    <t>Dobava in montaža samoregulirnih el. grelnih kablov za 10W/m, kot npr. Devireg pipeheat DPH-10 ali enakovreden, za gretje naslednjih cevi v pasaži podhoda:
 - DN 20 (hladna voda)</t>
  </si>
  <si>
    <t>III. STIKALA IN TIPKALA</t>
  </si>
  <si>
    <t>Dobava in montaža vmesnika za krmiljenje DALI razsvetljave preko tipkal.
Kot npr. Intra Digidim 444 Helvar za do 4 tipkala ali enakovredno.</t>
  </si>
  <si>
    <t>Dobava in montaža zaslona na dotikl za krmiljenje razsvetljave, kapacitivni panel, fullcolor, high resolution Dali-Ethernet LAN, intuitive , Wifi.
Kot npr. Helvar ST7-Scene TouchPANEL-7˝ kapacitivni panel, fullcolor, high resolution Dali-Ethernet LAN, intuitive , Wifi, 181 x 121 x 25 mm.24 V black ali enakovredno.</t>
  </si>
  <si>
    <t>Dobava in montaža inštalacijskih stikal modulne izvedbe, komplet z montažnim ohišjem za nadometno vgradnjo. Predvidene so naslednje kombinacije:
- enopolno tipkalo, 16A, 250VAC, 1M</t>
  </si>
  <si>
    <t>Dobava in montaža inštalacijskih stikal in tipkal modulne izvedbe za podometno montažo, komplet z ustrezno montažno dozo in okrasnim okvirjem. Predvidene so naslednje kombinacije:
- enopolno stikalo, 16A, 250VAC, 1M</t>
  </si>
  <si>
    <t>Dobava in montaža inštalacijskih stikal in tipkal modulne izvedbe za podometno montažo, komplet z ustrezno montažno dozo in okrasnim okvirjem - za vklop ventilatorja. Predvidene so naslednje kombinacije:
enopolno stikalo, 16A, 250VAC, 1M</t>
  </si>
  <si>
    <t>3.2.5. OZEMLJITVE IN STRELOVOD</t>
  </si>
  <si>
    <t>I. ELEMENTI</t>
  </si>
  <si>
    <t>Dobava in polaganje ozemljila s ploščatim vodnikom Rf 30x3,5 mm v beton etažnih plošč, vertikalno na etažnih prehodih v stebre/stene in v temelje, vključno z varjenjem na armaturo.</t>
  </si>
  <si>
    <t>Izvedba povezav ozemljitvenih izvodov na krožno ozemljilo v zemlji.</t>
  </si>
  <si>
    <t>Izvedba ozemljitvenih izvodov v tehničnih prostorih (ozemljitev kovinske opreme).</t>
  </si>
  <si>
    <t>Dobava in polaganje krožnega ozemljila ploščati vodnik Rf 30x3,5 mm v zemlji.</t>
  </si>
  <si>
    <t>Izvedba ozemljitev in izenačevanja potencialov (povezava od IP zbiralk na ozemljitveno mrežo).</t>
  </si>
  <si>
    <t>Dobava in montaža IP zbiralke s Cu zbiralko za izenačitev potencialov, za nadometno montažo (tehnični prostori).</t>
  </si>
  <si>
    <t>Dobava in montaža križni spoj za ploščati valjanec Rf 30x3,5 mm / Rf 30x3,5 mm.</t>
  </si>
  <si>
    <t>Povezava kovinskih mas (kabelske police, hidranti, prezračevalni kanali, ograje, oprema …) z vodnikom za izenačevanje potencialov, komplet z ustreznimi objemkami in pritrdilnim materialom.</t>
  </si>
  <si>
    <t>Dobava in polaganje ozemljila s ploščatim vodnikom Rf 30x3,5 mm, povezave od merilnih spojev na vzdolžno peronsko ozemljilo, vključno s spajanjem.</t>
  </si>
  <si>
    <t>Dobava in montaža opreme za strelovod, na strehi nadstreškov in skozi stebre, komplet z izvedbo:
- polaganje žice Al vodnik ø10 mm na streho (lovilna mreža)</t>
  </si>
  <si>
    <t>Dobava in montaža opreme za strelovod, na strehi nadstreškov in skozi stebre, komplet z izvedbo:
- strešni nosilci za lovilno mrežo - podporna mesta (izvedba iz nerjavečega jekla), pritjevanje na beton</t>
  </si>
  <si>
    <t>Dobava in montaža križni spoj za okroglI vodnik Al Ø 10 mm / Al Ø 10 mm.</t>
  </si>
  <si>
    <t>Dobava in montaža križni spoj ( Al Ø 10 mm / Rf 30x3,5 mm) za ploščati valjanec (E).</t>
  </si>
  <si>
    <t>Dobava in montaža spojev s kovinsko maso, vijačeni (priklop kovinske konstrukcije in drugih kovinskih mas na obodu in strehi objekta na strelovodno inštalacijo).</t>
  </si>
  <si>
    <t>Dobava in montaža merilni spoj, montaža v ozemljitvenem jašku poleg stebrov nadstreškov oz. v talni merilni dozi, oznaka, komplet z veznim in drobnim materialom.</t>
  </si>
  <si>
    <t>Dobava in montaža talna merilna doza (omarica) z merilnim spojem, pohodna, oznaka, PE ohišje, LTŽ pokrov, komplet z veznim in drobnim materialom.</t>
  </si>
  <si>
    <t>Dobava in montaža ozemljitveni peronski jašek kot armiranobetonski jašek, svetlih mer 362x312 mm, globine 300 mm, komplet z LTŽ pokrovom (IMP-500A) z napisom elektrika.</t>
  </si>
  <si>
    <t>Dobava in montaža palična ozemljitvena sonda L=1500mm. 
Montaža po dve skupaj, skupne dolžine 3000mm. 
Kot npr. Hermi POS K ozemljitvena sonda ali enakovredno</t>
  </si>
  <si>
    <t>Dobava in montaža konica Rf za ozemljitveno sondo.
Kot npr. Hermi Rf KONICA za POS K ali enakovredno</t>
  </si>
  <si>
    <t>Dobava in montaža priključna sponka med sondo in ozemljitvenim vodnikom Rf 30x3,5 mm.</t>
  </si>
  <si>
    <t>II. POVEZAVE</t>
  </si>
  <si>
    <t>Dobava in polaganje Cu vodnika H07Z-K za ozemljitev stikalnih blokov, kabelskih polic, prezračevalnih kanalov, tehnološke opreme, kovinskih konstrukcij:
- kabel H07Z-K 16 mm2</t>
  </si>
  <si>
    <t>Dobava in polaganje Cu vodnika H07Z-K za ozemljitev stikalnih blokov, kabelskih polic, prezračevalnih kanalov, tehnološke opreme, kovinskih konstrukcij:
- kabel H07Z-K 10 mm2</t>
  </si>
  <si>
    <t>Dobava in polaganje Cu vodnika H07Z-K za ozemljitev stikalnih blokov, kabelskih polic, prezračevalnih kanalov, tehnološke opreme, kovinskih konstrukcij:
- kabel H07Z-K 6 mm2</t>
  </si>
  <si>
    <t>Dobava in montaža zaščitna cev PNT trda fi 16 mm, komplet s pritrdilnim materialom, skobe za montažo na steno.</t>
  </si>
  <si>
    <t>Dobava in montaža PE samogasne inštalacijske zaščitne cevi not. premera ∅ 16 mm, za podometno montažo.</t>
  </si>
  <si>
    <t>Izvedba vodotesnega tesnjenja vidnih prehodov strelovodnega odvoda v/iz cev PNT ø16.</t>
  </si>
  <si>
    <t>Izvedba meritev upornosti ozemljitve in strelovodnega sistema ter izdaja ustreznega potrdila.</t>
  </si>
  <si>
    <t>Dobava in montaža PE samogasne inštalacijske zaščitne cevi not. premera ∅ 16 mm, za v stebre nadstreškov.</t>
  </si>
  <si>
    <t>Izvedba meritev upornosti ozemljitve in strelovodnega sistema ter izdaja ustreznega potrdila (19x MS).</t>
  </si>
  <si>
    <t>SPLOŠNI OPIS:</t>
  </si>
  <si>
    <t>Ves vgrajeni material mora po kvaliteti ustrezati veljavnim tehničnim predpisom in normam.</t>
  </si>
  <si>
    <t>Pred dobavo svetilk in njihovo montažo je potrebno vse tipe svetilk uskladiti z željami investitorja ali arhitekta in jih uskladiti s projektom notranje opreme.</t>
  </si>
  <si>
    <t>Vsa vgrajena oprema in instalacije na objektu je do prevzema s strani investitorja (pooblaščene osebe) v lasti izvajalca.</t>
  </si>
  <si>
    <t>Izvajalec je dolžan opravljati naloge in upoštevati navedbe zahtevane v 16. in 17. členu Gradbenega zakona (GZ-1), iz česar izhaja, da je strokovno usposobljen za posamezno vrsto inštalacije in pozna vse potrebne standardne detajle.</t>
  </si>
  <si>
    <t xml:space="preserve">Pred pričetkom del mora izvajalec del pripraviti in predati tehnične predloge ponujene elektro opreme v potrditev, ki zajemajo vse iz popisa zahtevane tehnične podatke, detajlne risbe montaže in dokazila s potrdili o ustreznosti. </t>
  </si>
  <si>
    <t xml:space="preserve">Pri tem morajo biti podani tehnični podatki in risbe povsem usklajeni z zahtevanim obsegom in se morajo povsem nanašati na natančno ponujeni tip in velikost ter ne samo na vrsto opreme (enostavne fotokopije iz generalnega kataloga proizvajalcev v namen potrjevanja opreme niso sprejemljive). </t>
  </si>
  <si>
    <t>Nobeno naročilo ponujene opreme ne more biti sprovedeno, dokler ni s strani investitorja pooblaščen(e)ih oseb(e) izvedena preverba ustreznosti in ta tudi pisno potrjena.</t>
  </si>
  <si>
    <t xml:space="preserve">Dobava in postavitev opreme in sistemov se izvede po priloženi dokumentaciji, načrtih in tekstualnem delu, ki se dopolnijo s podrobnejšimi risbami posameznih izbranih dobaviteljev opreme. </t>
  </si>
  <si>
    <t xml:space="preserve">lzvajalec mora predvidena dela izvesti v zahtevani kvaliteti in lahko vgrajuje samo materiale in opremo, ki ima ustrezne ateste in certifikate (potrdila o skladnosti) ter je potrjena tudi s strani predstavnika investitorja. </t>
  </si>
  <si>
    <t xml:space="preserve">Prav tako se mora izvajalec držati navodil proizvajalca opreme za postavitev te opreme in sicer tako, da se po izvedbi zagonov pridobi dogovorjena garancija. </t>
  </si>
  <si>
    <t>Vgrajena oprema in material mora biti do dobave neuporabljena, nova in opremljena z zahtevano dokazno dokumentacijo.</t>
  </si>
  <si>
    <t xml:space="preserve">Izvajalec je dolžan izvesti preizkusni pogon posameznih sistemov po opravljeni izvedbi in o tem pisno obvestiti investitorja, da je sistem pripravljen za preizkusni pogon. </t>
  </si>
  <si>
    <t xml:space="preserve">Preizkusni pogon se izvrši v sodelovanju s predstavniki tehničnih služb, poblaščenim serviserjem vgrajenih naprav, izvajalcem strojnih napeljav, CNS in investitorjem po načinu, ki ga določa izvajalska pogodba (standard) oziroma jo predstavi investitor. </t>
  </si>
  <si>
    <t xml:space="preserve">Podroben tehnični opis opreme in elementov z jasno navedenimi karakteristikami je podan v nadaljevanju. Negativna odstopanja od razpisanih tehničnih zmogljivosti, učinkovitosti in kakovosti elektro opreme, materiala in del niso sprejemljiva, saj se razpisane obravnavajo kot najmanjše potrebne.  </t>
  </si>
  <si>
    <t>Vsi tipi izdelkov - trgovska imena in proizvajalci navedeni v popisu del in materiala so omenjeni izključno zaradi natančnega definiranja tehničnih karakteristik, standardov in predpisov, po katerih so izdelani, certifikatov ter atestov, ki jih imajo z namenom natančneje opredeliti tehnične zahteve in postopke izdelave za podobne izdelke, ki jih nudi izvajalec del.</t>
  </si>
  <si>
    <t xml:space="preserve"> Možno je ponuditi kvalitetno enakovredne ali boljše izdelke različnih proizvajalcev od navedenih.</t>
  </si>
  <si>
    <t>Popis je veljaven le v kombinaciji z vsemi grafičnimi prilogami, risbami, načrti, tehničnim poročilom, sestavami konstrukcij, geomehanskim oziroma geološkim poročilom in ostalimi sestavinami projekta. Natančnejši opisi, način in kvaliteta izdelave, barve, velikost elementov, načini pritrjevanja, načini stikovanja z ostalimi elementi objekta, morebitna požarna varnost konstrukcij ali gradbenih elementov in podobno so razvidni iz prej naštetih sestavin projekta. Ponudba mora vsebovati ves tesnilni material in ustrezne podkostrukcije, dobavo in vgradnjo zaključnih profilov, pločevin in kotnikov, izdelavo vseh potrebnih podkonstrukcij, dodatnega izsekavanja AB in zidanih sten, ponovnega odpiranja montažnih sten in podobna dela potrebna za vgradnjo posameznega elementa objekta, izvedbo vseh drobnih gradbenih, obrtniških in inštalacijskih del ter ostalega če tudi to ni neposredno navedeno v popisu GOI del, a je kljub temu razvidno iz grafičnih prilog in ostalih prej naštetih sestavnih delov projekta. Nujna je tudi kombinacija popisa s požarnim elaboratom, ki opredeljuje požarno varnost posameznih konstrukcij in gradbenih elementov objekta. Obvezno je upoštevati vse zahteve iz študije požarne varnosti. Ponudba, ki se sklicuje zgolj na tekstualni del popisa ni veljavna oziroma je nepopolna in nepravilna.</t>
  </si>
  <si>
    <t>Z oddajo ponudbe vsak ponudnik izjavlja, da je skrbno preučil vse prej omenjene sestavne dele projekta in da je v skupno vrednost vključil vsa dodatna, nepredvidena in presežna dela ter material, ki zagotavljajo popolno, zaključeno in celostno izvedbo objekta, ki ga obravnava projekt, kot tudi vsa dela, ki niso neposredno opisana ali našteta v tekstualnem delu popisa, a so kljub temu razvidna iz grafičnih prilog in ostalih prej naštetih sestavnin delov projekta. Za vse nejasnosti mora ponudnik v razpisnem roku, ki je namenjen postavljanju vprašanj, pisno kontaktirati investitorja. Kontaktiranje ali postavljanje vprašanj neposredno odgovornemu vodji projekta, projektantskim organizacijam, ki so sodelovale pri izdelavi projekta, ali posameznim odgovornim projektantom ni dovoljeno.</t>
  </si>
  <si>
    <t>Vsi jekleni elementi (četudi ni v načrtu ali popisu GOI del posebej označeno) morajo biti primerno protikorozijsko zaščiteni (vroče cinkanje in barvanje v RAL po izboru odg. proj. arhitekture ali drugo zahtevano zaščito za jeklene konstrukcije) tako, da je zagotovljen garancijski rok in življenjska doba, ki jo zahteva investitor.</t>
  </si>
  <si>
    <t>Vse vrednosti inštalacijskih del v ponudbi, četudi ni to posebej označeno ali navedeno v popisu GOI del, morajo upoštevati vsa dela namenjena prilagajanju trenutnemu stanju na gradbišču. V skupni vrednosti ponudbe mora biti vključeno tudi morebitno dodatno izsekavanje utorov in prebojev v zidane ali armirano-betonske stene, ponovno demontiranje in montiranje vseh vrst montažnih sten, vsa dodatna dela za zagotavljanje primernih križanj med posameznimi inštalacijskimi vodi, izdelava vseh vrst ojačitev konstrukcij in podobna dela, ki zagotavljajo kakovostno vgradnjo vseh vrst inštalacijskih vodov in niso posebej navedena v popisu GOI del. V ponudbi morajo biti upoštevana vsa drobna elektro inštalacijska dela in transporti.</t>
  </si>
  <si>
    <t xml:space="preserve">ENOTNA CENA MORA VSEBOVATI: </t>
  </si>
  <si>
    <t>-</t>
  </si>
  <si>
    <t>vsa potrebna pomožna sredstva za vgrajevanje opreme na objektu kot so lestve, odri in podobno</t>
  </si>
  <si>
    <t>usklajevanje z osnovnim načrtom in posvetovanje s projektantom, nadzornikom, investitorjem, naročnikom</t>
  </si>
  <si>
    <t>terminsko usklajevanje del z ostalimi izvajalci na objektu</t>
  </si>
  <si>
    <t>čiščenje prostorov po končanih delih in odvoz odpadnega meteriala na stalno mestno deponijo</t>
  </si>
  <si>
    <t>izdelavo vseh potrebnih detajlov in dopolnilnih del, katera je potrebno izvesti za dokončanje posameznih del, tudi če potrebni detajli niso podrobno navedeni in opisani v popisu del, in so ta dopolnila nujna za pravilno funkcioniranje posameznih sistemov in elementov objekta.</t>
  </si>
  <si>
    <t>skladiščenje materiala na gradbišču</t>
  </si>
  <si>
    <t>preizkušanje kvalitete za vse materiale, ki se vgrajujejo in dokazovanje kvalitete materialov z atesti</t>
  </si>
  <si>
    <t>popravilo eventuelno povzročene škode ostalim izvajalcem na gradbišču</t>
  </si>
  <si>
    <t>vse potrebne zaščitne premaze</t>
  </si>
  <si>
    <t>merjenje na objektu, pred pričetkom izdelave posameznih elementov</t>
  </si>
  <si>
    <t>popravilo nekvalitetno izvedenih del oziroma zamenjava elementov</t>
  </si>
  <si>
    <t>izdelava tehnoloških risb za proizvodnjo s potrebnimi detajli</t>
  </si>
  <si>
    <t>vrtanje manjših odprtin (≤ ø100mm) ter manjša gradbena dela za el. inšt. in el. naprave</t>
  </si>
  <si>
    <t xml:space="preserve">izdelava in izrez odprtin za vgradnjo inštalacijskih in drugih elementov </t>
  </si>
  <si>
    <t>izdelava vseh izračunov vezanih na izdelavo elementov, potrebnih za doseganje predpisanih zahtev</t>
  </si>
  <si>
    <t>gradbena pomoč in nadzorovanje izdelave izkopa za polaganje novih zunanjih zaščitnih cevi, niveliranje dna jarka, zasipanje v plasteh, polaganje opozorilnega traku (gradbena dela so zajeta v gradbenih delih in niso predmet tega projekta)</t>
  </si>
  <si>
    <t>3.3.1. TELEKOMUNIKACIJE</t>
  </si>
  <si>
    <t>I. KOMUNIKACIJSKA VOZLIŠČA - KV OMARE</t>
  </si>
  <si>
    <t>II. ELEMENTI</t>
  </si>
  <si>
    <t>Izvedba telekomunikacijskega zaključka kabla U/UTP Cat. 6a za direktni priklop opreme, komplet s konektorjem.</t>
  </si>
  <si>
    <t>Dobava in montaža WLAN oddajnik/sprejemnik v lastnem ohišju. V beli barvi.
kot npr. Business LAPAC1200C, proizvajalec Linksys ali enakovreden</t>
  </si>
  <si>
    <t>Dobava in montaža tipskega SOS stebrička SŽ, IP priključek (RJ45) s prenapetostno zaščito;</t>
  </si>
  <si>
    <t>Izdelava temelja s pritrdilno ploščo SOS stebrička;</t>
  </si>
  <si>
    <t>Drobni, spojni, vezni, pritrdilni material - ocenjeno 3%.</t>
  </si>
  <si>
    <t>III. POVEZAVE</t>
  </si>
  <si>
    <t>Dobava in polaganje kabelskih vodnikov univerzalnega ožičenja v zaščitne cevi, komplet s potrebnimi zaključki kablov:
- U/UTP CAT6a LSOH 4x2xAWG23</t>
  </si>
  <si>
    <t>Dobava in polaganje optičnega kabla na relacijah med komunikacijskimi vozlišči, komplet s povezavo na optični delilnik, komplet z zaključkom kabla LC konektor:
- kabel optični - 4 vlakna, single mode</t>
  </si>
  <si>
    <t>Izvedba optične povezave med glavnima komunikacijskima vozliščema podhoda - zaključevanje optičnih kablov s konektorji.</t>
  </si>
  <si>
    <t>Vzpostavitev in povezava sistema LAN (Ethernet) v funkcionalno stanje.</t>
  </si>
  <si>
    <t>Izvedba povezave komunikacijske rack omare do  zbiralke za izenačitev potencialov.</t>
  </si>
  <si>
    <t>Izdelava meritev univerzalnega ožičenja cat.6a.</t>
  </si>
  <si>
    <t>Izdelava dvostranskih meritev optičnih povezav (posamezno vlakno).</t>
  </si>
  <si>
    <t>Izvedba označevanja vseh komunikacijskih kablov, označevanje portov na panelih in na samih vtičnicah</t>
  </si>
  <si>
    <t>3.3.2. JAVLJANJE POŽARA</t>
  </si>
  <si>
    <t>Dobava in montaža adresne mikroprocesorske centrale javljanja požara (AJP).
Dobava in montaža modularna centralna naprava SINTESO FC2060, za skupno 1512 adres, z integriranim modulom za 4x FDnet adresne zanke, z možnostjo širitve do 28 adresnih zank. Omogoča vgradnjo 5 dodatnih linijskih modulov. Možnost povezave centralne naprave v mrežo central FCnet. Spomin za 2000 dogodkov. Ethernet priključek RJ45. Možnost oddaljenega dostopa in upravljanja sistema preko Ethernet mreže. Možna integracija na varnostne nadzorne sisteme preko BACnet protokola. 
V kompletu z upravljalno prikazovalno enoto (grafični LCD prikazovalnik z 8 vrsticami), napajalnikom 24V/150W in ohišjem za AKU max.2x45Ah, kot npr. SIEMENS FC2060-AA ali enakovredno</t>
  </si>
  <si>
    <t>Dobava in montaža enokanalni vhodni/izhodni modul (1x izhod /1x vhod) z vgrajenim izolatorjem zanke; relejski izhod 2 A
Ohišje za modul, IP 65, kot npr. SIEMENS FDCIO221 ali enakovredno</t>
  </si>
  <si>
    <t>Dobava in montaža optični javljalnik dima z vgrajeno ASA tehnologijo in vgrajenim izolatorjem zanke; serija S-Line
Podnožje javljalnikov za adresibilne javljalnike
Dodatno podnožje za javljalnike
Označevalna ploščica za zapisne lističe, kot npr. SIEMENS FDO241 ali enakovredno</t>
  </si>
  <si>
    <t>Dobava in montaža adresna alarmna sirena rdeče barve z belo bliskavico, 99dB
Podnožje za adresibilne sirene
Označevalna ploščica za zapisne lističe; kot npr. SIEMENS FDS 226-RW ali enakovredno;</t>
  </si>
  <si>
    <t>Dobava in montaža ločeni svetlobni indikator, kot npr. Sinteso SIEMENS FDAI92 ali enakovredno</t>
  </si>
  <si>
    <t>Dobava in montaža označevalne plošče za ročne javljalnike in sirene (rdeče barve z belim simbolom).</t>
  </si>
  <si>
    <t>Dobava in montaža oznake vseh elementov (adresne tablice).</t>
  </si>
  <si>
    <t>Dobava in polaganje napajalno-signalnih vodnikov v zaščitne cevi, komplet s potrebnimi zaključki kablov:
- mrežni kabel U/UTP CAT6a LSOH 4x2xAWG23</t>
  </si>
  <si>
    <t>Dobava in polaganje napajalno-signalnih vodnikov delno na kabelske police in delno v zaščitne cevi, komplet s potrebnimi zaključki kablov:
- JE-H(St)H E30 1x2x0,8 mm</t>
  </si>
  <si>
    <t>Dobava in polaganje napajalno-signalnih vodnikov v zaščitne cevi, komplet s potrebnimi zaključki kablov:
- NHXH FE180/E30 3x1,5 RE, napajalni, ognjeodporen (povezave od vmesnikov do elementov)</t>
  </si>
  <si>
    <t>Izvedba povezav in programiranje obstoječe centrale JP za povezavo na na predvideno novo podcentralo podhoda.</t>
  </si>
  <si>
    <t>Izvedba povezav vseh elementov požarno javljalnega sistema, označevanje.</t>
  </si>
  <si>
    <t>Označevanje elementov</t>
  </si>
  <si>
    <t>Izvedba avtomatskega prenosa signalov NAPAKA in ALARM na certificiran center za sprejem požarnih alarmov.</t>
  </si>
  <si>
    <t>Izdelava programa za požarni sistem.</t>
  </si>
  <si>
    <t>Zagon in šolanje uporabnika z izdelavo navodil.</t>
  </si>
  <si>
    <t>Pregled požarnega sistema (v okviru pregleda APZ - avtomatska požarna zaščita) in pridobitev potrdila o brezhibnem delovanju s strani pooblaščene institucije.</t>
  </si>
  <si>
    <t>Sodelovanje serviserjev pri izvedbi funkcionalnega pregleda vgrajenega sistema za javljanje požara (v okviru pregleda APZ - avtomatska požarna zaščita).</t>
  </si>
  <si>
    <t>3.3.3. OZVOČENJE</t>
  </si>
  <si>
    <t>Dobava in montaža EN-54, 100V, 60 W nadometni zvočnik ima vgrajen ima 5,25-palčni nizkotonec in 1-palčni koaksialni visokotonec. Disperzija zvoka 135° konično. Zvočnik zagotavlja frekvenčno območje 65 Hz – 20 kHz z Bose sistemom disperzije zvoka. Proti prašna in vodoodporna zaščite je IP55 za zunanjo uporabo, kot n.pr. BOSE DesignMax DM5SE, nadgradni z montažo in montažnim priborom ali enakovredno</t>
  </si>
  <si>
    <t>Dobava in montaža Predvajalnik glasbe, možnost vgradnje v telekomunikacijsko omaro. Možnost predvajanje internetnega radia, USB predvajalnik glasbe</t>
  </si>
  <si>
    <t>Dobava in montaža Procesorska enota z ojačevalnikom po standardu EN 54-16. Možnost sharnejvanje evakuacisjkih sporočil. Snemanje sporočil preko mikrofonske enote. CobraNet povezava, 8x120 W A/B 100V/70V, audio matrica 7x8 (digitalna matrica 40x1024), možnost hitre konfiguracije preko TS displaya. Vsaj 4 GB internega spomina za shranjevanje sporočil. 22 GPIO portov, ethernet prikluček 10/100Mbits Rezervno napajanje 24VDC, kot npr. NSC MILO 8120 ali enakovredno</t>
  </si>
  <si>
    <t>Dobava in montaža Ojačevalna enota po standardu EN 54-16.  CobraNet povezava, 4x500 W A/B 100V/70V ali 2x1000 W, parametrični EQ, ethernet prikluček 10/100Mbits, frekvenčni razpon 80 - 20,000Hz +/-3dB, Rezervno napajanje 24VDC, kot npr. NSC MILO 4500E ali enakovredno</t>
  </si>
  <si>
    <t>Povezava na obstoječo mikrofonsko postajo.</t>
  </si>
  <si>
    <t>Dobava in montaža Programska ura za avtomatsko proženje sporočil, konfiguriranje preko PC, 4 kanalna, z možnostjo nastvaljanja dnevnega/tedenskega načina kot npr. HugoMuller SC95.47 ali enakovredno</t>
  </si>
  <si>
    <t>Dobava in montaža polnilnika baterij za rezervno napajanje moči, 24V, EN 54-4 standardu, 6 izhodov, senzor temperature baterij, kontakti za možnost priklopa indikatorja alarmnih signalov, vodniki za povezavo s procesorjem in baterijam.</t>
  </si>
  <si>
    <t>Dobava in montaža Baterija za rezervno napajanje procesorske enote in ojačevalnikov kapacitete 150 Ah, 12V s pridajačimi povezovalnimi vodniki za polnilec kot npr. X95850-10 ali enakovredno</t>
  </si>
  <si>
    <t>Dobava in montaža razdelilne vtičniške letve, montaža v komunikacijsko omaro</t>
  </si>
  <si>
    <t>Montaža opreme v TK omaro</t>
  </si>
  <si>
    <t>Dobava in montaža TCP/IP SIP vmesnik kompatibilen s cCS sistemom in DTMF krmiljenjem kot npr. Snom PA1+ ali enakovredno.</t>
  </si>
  <si>
    <t>Programiranje, uglaševanje sistema, šolanje uporabnikov</t>
  </si>
  <si>
    <t>Dobava in polaganje kabelskih vodnikov delno na kabelske police in delno v zaščitne cevi:
- NHXMH-J 3x2,5 mm2</t>
  </si>
  <si>
    <t>Dobava in polaganje kabelskih vodnikov delno na kabelske police in delno v zaščitne cevi:
- S/FTP CAT6 LSZH 4x2xAWG23</t>
  </si>
  <si>
    <t>Dobava in polaganje kabelskih vodnikov delno na kabelske police in delno v zaščitne cevi:
- NHXH-O FE180/E60 2x2,5 mm2</t>
  </si>
  <si>
    <t>Interno ožičenje opreme.</t>
  </si>
  <si>
    <t>3.8</t>
  </si>
  <si>
    <t>3.8.1</t>
  </si>
  <si>
    <t>3.8.1.A</t>
  </si>
  <si>
    <t>3.8.1.B</t>
  </si>
  <si>
    <t>VIDEO KAMERE IN IR REFLEKTORJI</t>
  </si>
  <si>
    <t>3.8.1.C</t>
  </si>
  <si>
    <t>VIDEO STREŽNIK IN DELOVNE POSTAJE</t>
  </si>
  <si>
    <t>3.8.1.D</t>
  </si>
  <si>
    <t>INŠTALACIJE Z MONTAŽO</t>
  </si>
  <si>
    <t>3.8.1.E</t>
  </si>
  <si>
    <t>STORITVE</t>
  </si>
  <si>
    <t>3.8.1.A1</t>
  </si>
  <si>
    <t>3.8.1.A2</t>
  </si>
  <si>
    <t>3.8.1.A3</t>
  </si>
  <si>
    <t>3.8.1.A5</t>
  </si>
  <si>
    <t>3.8.1.A6</t>
  </si>
  <si>
    <t>3.8.1.A7</t>
  </si>
  <si>
    <t>3.8.1.B1</t>
  </si>
  <si>
    <t>5MP Vari-focal Bullet dnevno/nočna video mrežna kamera v kompletu s potrebno licenčno opremo za priklop na VMS:
- 2592x1944(5MP) 25/30 fps (50/60 Hz)
- 1/2,7" RGB CMOS tehnologija
- 2,8-8 mm motoriziran, varifokalni objektiv, samodejno ostrenje, daljinski zoom in ostrenje preko spletnega vmesnika in VMS
- nadzorovana hitrost prenosa slik in pasovne širine
- video kompresija H.264, H.265 in M-JPEG: vsaj štirje tokovi hkrati, individualna nastavitev za vsak video tok pri največji ločljivosti do 25/30 fps
- možnost namestitev dodatne programske opreme za analitiko prepoznave osebe, vozila (avtomobil,   avtobus, tovornjak, kolo)
- video kompresija H.265; H.264H; MJPEG
- parametriranje: kontrast, svetlost, ostrina, WDR: do 120 dB, odvisno od prizora, ravnovesje beline, dnevni/nočni prag, preslikava tonov, način osvetlitve, območja osvetlitve, osvetlitev, ki se prilagaja gibanju
- možnost ročne spremembe GOP za optimizacijo bitne hitrosti
- zaščita z geslom, možnost centraliziranega upravljanja z certifikati za dodatno zaščito gesla z HTTPS, SSL / TLS z AES-128 ali AES-256 kodiranjem
- odprt API za integracijo v druge sisteme, kot naprimer VAPIX
- ONVIF kompatibilno; ONVIF® Profile ONVIF® Profile G, ONVIF® Profile M, ONVIF® Profile S and ONVIF® Profile T
- možnost maskiranja con
- reža za Micro SD kartico
- nadzorovan alarmni vhod in izhod
- Kamera mora podpirati možnost ročnega izklopa IR LED
- ohišje IP66/IP67, NEMA 4X in IK10
- napajanje Power over Ethernet (PoE) IEEE 802.3af/802.3at Type 1 Class 34, 10-28 VDC
- temperaturno območje delovanja -40 °C to 60 °C</t>
  </si>
  <si>
    <t>3.8.1.B2</t>
  </si>
  <si>
    <t>3.8.1.B3</t>
  </si>
  <si>
    <t>3.8.1.B4</t>
  </si>
  <si>
    <t>5MP Vari-focal Dome dnevno/nočna video mrežna kamera v kompletu s potrebno licenčno opremo za priklop na VMS:
- 1/2.7” 5MP progressive scan CMOS
- 3mm - 8mm motoriziran, varifokalni objektiv, samodejno ostrenje, daljinski zoom in ostrenje preko spletnega vmesnika in VMS
- nadzorovana hitrost prenosa slik in pasovne širine
- video kompresija H.264, H.265 in M-JPEG: vsaj štirje tokovi hkrati z individualnimi nastavitivami za vsak video tok pri največji ločljivosti do 25/30 fps
- možnost namestitev dodatne programske opreme za analitiko prepoznave osebe, vozila (avtomobil,   avtobus, tovornjak, kolo)
- video kompresija H.265; H.264H; MJPEG
- parametriranje: kontrast, svetlost, ostrina, WDR: do 120 dB, odvisno od prizora, ravnovesje beline, dnevni/nočni prag, preslikava tonov, način osvetlitve, območja osvetlitve, osvetlitev, ki se prilagaja gibanju
- možnost ročne spremembe GOP za optimizacijo bitne hitrosti
- zaščita z geslom, podpora CA certifikatov in varnostnih protokolov HTTPS, SSL / TLS z AES-128 ali AES-256 kodiranjem
- odprt API za integracijo v druge sisteme, kot naprimer VAPIX
- ONVIF kompatibilno; ONVIF® Profile ONVIF® Profile G, ONVIF® Profile M, ONVIF® Profile S and ONVIF® Profile T
- možnost maskiranja con
- reža za Micro SD kartico
- nadzorovan alarmni vhod in izhod
- Kamera mora podpirati možnost ročnega izklopa IR LED
- ohišje IP66, NEMA 4X in IK10
- napajanje Power over Ethernet (PoE) IEEE 802.3af/802.3at Type 1 Class 3
- temperaturno območje delovanja -40 °C to 50 °C</t>
  </si>
  <si>
    <t>3.8.1.B5</t>
  </si>
  <si>
    <t>3.8.1.B6</t>
  </si>
  <si>
    <t>3.8.1.B7</t>
  </si>
  <si>
    <t>3.8.1.B8</t>
  </si>
  <si>
    <t>3.8.1.B9</t>
  </si>
  <si>
    <t>3.8.1.C1</t>
  </si>
  <si>
    <t>3.8.1.C2</t>
  </si>
  <si>
    <t>3.8.1.C3</t>
  </si>
  <si>
    <t>3.8.1.C4</t>
  </si>
  <si>
    <t>3.8.1.D1</t>
  </si>
  <si>
    <t>3.8.1.D2</t>
  </si>
  <si>
    <t>Kabel S/FTP Cat7 4x2x0,26mm2, B2ca s1 d1 a1</t>
  </si>
  <si>
    <t>3.8.1.D3</t>
  </si>
  <si>
    <t>Kabel NYBY-J 3x2,5mm2, Eca</t>
  </si>
  <si>
    <t>3.8.1.D4</t>
  </si>
  <si>
    <t>3.8.1.D5</t>
  </si>
  <si>
    <t>3.8.1.D6</t>
  </si>
  <si>
    <t>3.8.1.D7</t>
  </si>
  <si>
    <t>3.8.1.E1</t>
  </si>
  <si>
    <t>3.8.1.E2</t>
  </si>
  <si>
    <t>3.8.1.E3</t>
  </si>
  <si>
    <t>3.8.1.E4</t>
  </si>
  <si>
    <t>3.8.1.E5</t>
  </si>
  <si>
    <t>3.8.1.E6</t>
  </si>
  <si>
    <t>3.8.1.E7</t>
  </si>
  <si>
    <t>3.8.1.E8</t>
  </si>
  <si>
    <t>4.1. VODOVODNI PRIKLJUČEK IN GRADBENA DELA ZA IZVEDBO PRIKLJUČKA</t>
  </si>
  <si>
    <t>I. VODOVODNI PRIKLJUČEK ZEMELJSKA IN GRADBENA DELA</t>
  </si>
  <si>
    <t>Zakoličenje osi priključnega cevovoda z odmero mesta priključitve na javni vodovod, ter vris v kataster in izdelava geodetskega posnetka.</t>
  </si>
  <si>
    <t>Postavitev gradbenih profilov na os trase priključnega cevovoda, ter določitev nivoja za merjenje globine izkopa in polaganje cevi.</t>
  </si>
  <si>
    <t>Strojni in delno ročni izkop jarka za priključni cevovod globine 0 do 2m, širine dna 0,6 m, v terenu III-IV kategorije, z odlaganjem materiala 1,0 m od roba izkopa – naklon brežine jarka do 70°.</t>
  </si>
  <si>
    <t xml:space="preserve">Ročno planiranje dna jarka s točnostjo ± 3 cm po projektiranem padcu. </t>
  </si>
  <si>
    <t>Dobava 2x sejanega peska in temeljne plasti peščene posteljice debeline cca 10 cm s planiranjem in utrjevanjem do 95% zbitosti po standardnem Proktorjevem postopku. Posteljica mora biti enakomerno utrjena po celi dolžini.</t>
  </si>
  <si>
    <t>Dobava 2x sejanega peska in izdelava nasipa nad in okoli položene cevi v debelini cca 30 cm nad temenom cevi. Na peščeno posteljico se izvede 3 - 5 cm debel nasip, v katerega se izdela ležišče za priključno cev po projektirani nivileti. Obsip se izvaja v slojih debeline največ po 20 cm istočasno na obeh straneh cevi. Cev se pri obsipavanju ne sme premakniti iz ležišča. Obsip in nasip se utrjujeta do 95% zbitosti po standardnem Proktorjevem postopku. Obsipni material je nov peščen material</t>
  </si>
  <si>
    <t>Zasipavanje jarka z izkopanim materialom s komprimiranjem v slojih po 20 cm; iz izkopnega materiala se odstrani vse skale večje od f 15 cm. Utrjenost mora doseči 95% trdnosti po standardnem Proktorjevem postopku.</t>
  </si>
  <si>
    <t>Odvoz odpadnega materiala  na deponijo do 5 km skupaj z nakladanjem na vozilo</t>
  </si>
  <si>
    <t>Dobava in polaganje plastičnega opozorilnega traku s kovinskim trakom in napisom "POZOR VODOVOD" nad vodovodno, priključno cevjo pri zasipavanju v globini cca 40 cm pod koto terena.</t>
  </si>
  <si>
    <t>Dobava in montaža cestne kape na mestu ventila.</t>
  </si>
  <si>
    <t>Dobava in montaža podložnega obroča pod cestno kapo.</t>
  </si>
  <si>
    <t xml:space="preserve">Rezanje asfalta z motorno žago in hlajenje z vodo, obojestranski rez. </t>
  </si>
  <si>
    <t xml:space="preserve">Rušenje asfalta debeline do 12 cm z nakladanjem na kamion in odvoz na deponijo izvajalca </t>
  </si>
  <si>
    <t>Dobava in vgrajevanje peščenega nasutja (tampona)  pred asfaltiranjem  z utrjevanjem.  Debelina nasipa 10 cm, frakcije 0-32 mm</t>
  </si>
  <si>
    <t>Izravnava in valjanje podloge pred asfaltiranjem.</t>
  </si>
  <si>
    <t>Asfaltbetonski nosilni sloj bitudrobit v debelini 8 cm.</t>
  </si>
  <si>
    <t>Asfaltbetonski obrabni sloj debeline 4 cm.</t>
  </si>
  <si>
    <t>II. VODOVODNI PRIKLJUČEK STROJNI ELEMENTI</t>
  </si>
  <si>
    <t>Izvedba priključka za objekt preko obstoječega javnega vodovoda vodenega v cestnem jedru. Obstoječi javni vodovod je izdelan iz duktilne cevi, nov vodovodni priključek iz oplaščenega polietilena PE d25 (DN 20). Komplet  z odrezom, montažo, pritrdilnim, nosilnim, tesnilnim, veznim in zaščitnim materialom.
material za priključek:
Dobava in montaža navrtalnega sedla DN125/DN25 - 1 kom
Dobava in montaža zaporni ventil ZAK DN25  - 1 kom
Dobava in montaža koleno prehodni kos DN25/PEHD d25 z navojno spojko - 1 kom
Dobava in montaža gumi tesnilo za zaščitno cev d75 - 1kom
Dobava in montaža podložni obroč - 1 kom
Dobava in montaža vgradne garniture  - 1 kom
Dobava in montaža cestne kape za zasune, hidrante  - 1 kom</t>
  </si>
  <si>
    <t>Zaščitna PE cev za cevi iz zgornje postavke, katere se vodijo v terenu komplet z vsem spojnim in tesnilnim materialom.
PE d75</t>
  </si>
  <si>
    <t>Tlačni preizkus priključne cevi na obratovalni tlak vodovoda po standardnem postopku PSIST prEN 805 in navodilih proizvajalca cevi.</t>
  </si>
  <si>
    <t>Podbetoniranje zunanje vodovodne armature.</t>
  </si>
  <si>
    <t>Razne napisne tablice za označevanje naprav in cevovodov.</t>
  </si>
  <si>
    <t>III. VODOMERNO MESTO IN ZAPORNI JAŠKI - STROJNI ELEMENTI</t>
  </si>
  <si>
    <t>Dobava in vgradnja tipskega termo izoliranega plastičnega jaška tipa »Zagožen«, velikosti 650x450 skupaj s termo izoliranim pokrovom za vgradnjo v povozne površine (za obremenitev do 125 kN), betonskim obročem, priključnimi cevmi DN20 in Sanpress f22x1,2 (termo izolirano), druga oprema v sklopu dobave jaška (kolena, izpustni ventil, odzračni ventil, …
Oprema jaška: 
   - ločna spojka PE-HD d25/Sanpress f22x1,2          kos 2
   - INOX cev Sanpress f22x1,2 dolžine 0,5 m             kos 2
  - krogelni zaporni ventil za vodo DN20, pN16           Kos 1
   - krogelni zaporni ventil za vodo DN20, pN16
     Z nastavkom za izpust DN15                                  Kos 1
   - tesnilni prehodni kos za PE-HD cev d25                kpl 2
  - tesnilni, spojni in pritrdilni material                            kpl 1</t>
  </si>
  <si>
    <t>Dobava in vgradnja tipskega termo izoliranega plastičnega jaška tipa »Zagožen«, velikosti 650x450 skupaj s termo izoliranim pokrovom za vgradnjo v travnate površine, priključnimi cevmi DN20 in Sanpress f22x1,2 (termo izolirano), druga opremo v sklopu dobave jaška (kolena, izpustni ventil, odzračni ventil, …
Oprema jaška: 
   - ločna spojka PE-HD d25/Sanpress f22x1,2          kos 2
   - ločna spojka PE-HD d20/Sanpress f18x1,2          kos 1
  - reducirni kos f22x1,2 / f18x1,2                                kos 1
   - INOX cev Sanpress f22x1,2 dolžine 0,5 m             kos 2
   - INOX cev Sanpress f18x1,2 dolžine 0,5 m             kos 1
   - krogelni zaporni ventil za vodo DN20, pN16          kos 1
   - krogelni zaporni ventil za vodo DN15, pN16
     Z nastavkom za izpust                                            Kos 1
   - tesnilni prehodni kos za PE-HD cev d25                kpl 2
   - tesnilni prehodni kos za PE-HD cev d20                kpl 1
  - tesnilni, spojni in pritrdilni material                            kpl 1</t>
  </si>
  <si>
    <t>Dobava in vgradnja tipskega termo izoliranega plastičnega jaška tipa »Zagožen«, velikosti 650x450 skupaj s termo izoliranim pokrovom za vgradnjo v travnate površine, priključnimi cevmi DN20 in Sanpress f22x1,2 (termo izolirano), druga opremo v sklopu dobave jaška (kolena, izpustni ventil, odzračni ventil, …
Oprema jaška: 
   - ločna spojka PE-HD d25/Sanpress f22x1,2          kos 1
   - ločna spojka PE-HD d20/Sanpress f18x1,2          kos 1
  - reducirni kos f22x1,2 / f18x1,2                                kos 1
   - INOX cev Sanpress f22x1,2 dolžine 0,5 m             kos 2
   - INOX cev Sanpress f18x1,2 dolžine 0,5 m             kos 1
   - krogelni zaporni ventil za vodo DN20, pN16
     Z nastavkom za izpust DN15                                  Kos 1
   - tesnilni prehodni kos za PE-HD cev d25                kpl 1
   - tesnilni prehodni kos za PE-HD cev d20                kpl 1
  - tesnilni, spojni in pritrdilni material                            kpl 1</t>
  </si>
  <si>
    <t>Dobava in montaža vodomera, za hladno vodo do 30°C:
DN 15, Qn= 1,5 m3/h z M-BUS modulom (za odčitavanje oz. zbiranje podatkov), z vložkom nepovratnega ventila z naslednjimi karakteristikami:
nazivni pretok: 1,5 m3/h
minimalna občutljivost: 30,0 l/h
max. pretok: 3,00 m3/h
Ustreza vodomer  s suhim mehanizmom tip UNIVERSAL - EVK/W3-V +m, Qn 1,5m3/h, proizvod ALMLESS z M-BUS modulom BM4 +m ali drugi enakovredni.</t>
  </si>
  <si>
    <t>Izdelava izvrtine za prehod cevi v armiranobetonskem ali opečnem zunanjem ali notranjem zidu,  odvoz odpadnega materiala na stalno deponijo. Po montaži cevi prekritje izvrtine z izolacijskim materialom - Izotekt T4 in zaščito izolacije.</t>
  </si>
  <si>
    <t>Izpiranje in dezinfekcija novega cevnega omrežja, vključno z bakteriološko analizo.</t>
  </si>
  <si>
    <t>4.2. VODOVODNA INSTALACIJA</t>
  </si>
  <si>
    <t>I. SANITARNI ELEMENTI</t>
  </si>
  <si>
    <t>Dobava in montaža stoječe fontane s koritom za vgradnjo na prostem vključno z drobnim pritrdilnim materialom. Material fontane je nerjavno jeklo. Fontana se dobavi na osnovi izbire arhitekta.</t>
  </si>
  <si>
    <t>Izvedba priključka zunanje fontane sestoječega iz:
- enojnega PF baterijskega priključka za cev 1/2'’
- krogličnega ventila DN 15 za hladno vodo
- vključno z drobnim fazonskim materialom in vsem tesnilnim in pritrdilnim materialom</t>
  </si>
  <si>
    <t xml:space="preserve">Kroglični navojni ventil primeren za sanitarno vodo, PN 10, z vsem pritrdilnim in tesnilnim materialom
DN 20 PN 10              </t>
  </si>
  <si>
    <t>Cevi iz nerjavnega jekla, certificirane za sanitarno vodo, iz materiala CrNiMo 1.4401 v skladu po DIN EN 10088 odporne proti koroziji in negorljive, razred gorljivosti A1 v skladu z DIN 4102-1.
komplet s fazoni, spojnim, tesnilnim materialom in končnimi elementi za priključitev sanitarnih elementov. Komplet s pritrdilnim materialom za obešanje in pritrjevanje cevi (podpore, cevne objemke, fiksne točke,....) s tipskimi elementi iz vroče cinkane jeklene pločevine in vložki proti tresenju, komplet z izdelavo delavniških risb podpiranja in obešanja ter komplet z montažo.
Namenjene razvodu pod nadhodom (zunanji zrak).
Izolacija cevi z izolacijo iz elastomerne pene iz sintetičnega kavčuka z zaprto celično strukturo, koeficientom prehoda ƛ≤0,035 W/m°K pri 0°C (po SIST ISO 8794), samougasljiva, požarna odpornost B3-s3, d0 po SIST EN 13501-1, difuzijske upornosti min. 10000µ Debelina izolacije 13 mm.
Način spajanja: zatiskanje
DN 20</t>
  </si>
  <si>
    <t>Razkuževanje po SIST EN 806-4: 2010 (točka 6.4 in izpiranje vodovodne instalacije po SIST EN 806-4: 2010 (točka 6.2), izvedba dezinfekcije in bakteriološke analize (velja za celoten objekt).</t>
  </si>
  <si>
    <t>Tlačni preizkus vodovodne instalacije po SIST EN 806-4: 2010 (točka 6.1) in navodilih proizvajalca cevi (velja za celoten objekt).</t>
  </si>
  <si>
    <t>II. FEKALNA KANALIZACIJA</t>
  </si>
  <si>
    <t>Dobava in vgradnja: potopna črpalka za umazane vode komplet s plovcem in električnim kablom dolžine 3 m, zapornim in nepovratnim ventilom, drobnim priključnim materialom ter obešalno verigo.
Ustreza: Pedrollo, mod. MC 15-50 s podatki:
- Pel = cca. 2 kW, U = 230 V, I = 6,1 A
- pretok cca. 640 lit/min
- dvižna višina h = 5 m
- priključek: DN50</t>
  </si>
  <si>
    <t>LTŽ odtočna cev za horizontalni razvod, vključno s fazoni,  skladno s SIST EN 877, vključno s prehodnimi kosi, spojnim, tesnilnim in pritrdilnim materialom-obešali.
(horizontalne odtočne cevi pod stropom garaže)
Izolacija cevi z izolacijo iz elastomerne pene iz sintetičnega kavčuka z zaprto celično strukturo, koeficientom prehoda ƛ≤0,035 W/m°K pri 0°C (po SIST ISO 8794), samougasljiva, požarna odpornost B3-s3, d0 po SIST EN 13501-1, difuzijske upornosti min. 10000µ Debelina izolacije 13 mm.
Način spajanja: tovarniške spojke (objemke) z EPDM tesnilom
DN50</t>
  </si>
  <si>
    <t>LTŽ odtočna cev za horizontalni razvod, vključno s fazoni,  skladno s SIST EN 877, vključno s prehodnimi kosi, spojnim, tesnilnim in pritrdilnim materialom-obešali.
(horizontalne odtočne cevi pod stropom garaže)
Izolacija cevi z izolacijo iz elastomerne pene iz sintetičnega kavčuka z zaprto celično strukturo, koeficientom prehoda ƛ≤0,035 W/m°K pri 0°C (po SIST ISO 8794), samougasljiva, požarna odpornost B3-s3, d0 po SIST EN 13501-1, difuzijske upornosti min. 10000µ Debelina izolacije 13 mm.
Način spajanja: tovarniške spojke (objemke) z EPDM tesnilom
DN80</t>
  </si>
  <si>
    <t xml:space="preserve">Čistilni kos iz LTŽ  vključno s spojnim, tesnilnim in pritrdilnim materialom (za horizontalne odtočne cevi pod stropom garaže)
DN70   </t>
  </si>
  <si>
    <t xml:space="preserve">Preizkus tesnenja kanalizacijskega cevovoda (skladno s SIST EN 12056-1,2,3,4,5 in DIN 1986) s hladno vodo, preizkusni tlak je hidrostatični tlak od 0,3 do 0,5 bar, vključno s potrebnim materialom (čepi in drsne objemke), ter izdelavo pisnega poročila o uspešno opravljenem tlačnem preizkusu. </t>
  </si>
  <si>
    <t>Izdelava gradbenih prebojev, vključno z zapiranjem odprtin po montaži razvodov ter z zaključnimi gradbenimi in pleskarskimi deli in opravili.</t>
  </si>
  <si>
    <t>4.3. PREZRAČEVANJE</t>
  </si>
  <si>
    <t xml:space="preserve">I. VENTILATORJI </t>
  </si>
  <si>
    <t>Nadometni ventilator s priključkom Ø120 za vgradnjo na steno vidno ( v pomožnih prostorih), opremljen s protipovratno loputo komplet s pritrdilnim in tesnilnim materialom, vklop preko sistemske ure ali ročnega stikala, nameščenega v prostoru. Ventilator opremljen s časovnim zamikom izklopa in nastavljivim senzorjem vlage za avtomatski vklop ventilatorja.  
Ventilator s karakteristikami:
Q= obr. 100 m3/h
H= min. 80 Pa
Ustreza proizvod Systemair, tip BF SILENT 120 HT  ali drugi enakovredni.</t>
  </si>
  <si>
    <t>Preizkusni zagon ventilatorjev, regulacija in meritve količin zraka.</t>
  </si>
  <si>
    <t>4.4. OSTALO</t>
  </si>
  <si>
    <t>Ponudnik je dolžan pred oddajo ponudbe izvesti ogled objekta. Kakršnokoli kasnejše uveljavljanje dodatnih del povezanih z lokacijo in pozicijo objekta ali opreme niso možna.</t>
  </si>
  <si>
    <t>Vsi elementi inštalacije morajo biti izdelani strokovno in kvalitetno po detajlih in iz materiala kot je navedeno v opisu.</t>
  </si>
  <si>
    <t>Izvajalec je dolžan opravljati naloge in upoštevati navedbe zahtevane v 16. in 17. členu Gradbenega zakona (GZ-1) iz česar izhaja, da je strokovno usposobljen za posamezno vrsto inštalacije in pozna vse potrebne standardne detajle.</t>
  </si>
  <si>
    <t xml:space="preserve">Izvajalec je skozi svojo pripravo dela dolžan načrt za izvedbo po posameznih sklopih razdelati in pripraviti lastne delavniške in montažne risbe (»shop drawings«) in priključitvene podrobnosti (detajle) oziroma te pridobiti od izbranega proizvajalca opreme. Oboje odgovorni projektant praviloma samo pregleduje in na izrecno zahtevo investitorja tudi pisno potrjuje. </t>
  </si>
  <si>
    <t>Za strojno inštalacijsko opremo velja, da negativna odstopanja od tu razpisanih tehničnih zmogljivosti, učinkovitosti ter same kakovosti strojne opreme, materiala in del pri ponudbah niso sprejemljiva, saj se razpisane obravnavajo kot najmanjše potrebne! V izhodišču tudi velja, da je izvajalec pri gradnji dolžan ravnati "z večjo skrbnostjo, po pravilih stroke in po običajih", to je s "skrbnostjo dobrega strokovnjaka", kot to izhaja iz Obligacijskega zakonika. Pri presoji potrebnih ravnanj in njihovih učinkov se upoštevajo poslovni običaji, uzance in praksa. Oboje za sam razpis in izvedbo tudi pomeni, da tista dela, ki jih ponudnik glede na zahtevano poznavanje stroke mora predvideti, nimajo narave kasnejših nepredvidenih del!</t>
  </si>
  <si>
    <t xml:space="preserve">Pred pričetkom del mora izvajalec del pripraviti in predati tehnične predloge ponujene strojne opreme v potrditev, ki zajemajo vse iz popisa zahtevane tehnične podatke, tovarniške risbe postavitve in dokazila s potrdili o ustreznosti. </t>
  </si>
  <si>
    <t>Predana tehnična dokumentacija predlagane opreme in materialov (»submittals«) mora zajemati vse tehnične podatke (»product data«), tovarniške risbe postavitve oziroma namestitve z navedbo mer (»shop drawings«) in potrdila ustreznosti (»certifications«). Morebitna predaja samo splošnih kopij iz katalogov proizvajalcev v ta namen ni ustrezna in tudi ne sprejemljiva.</t>
  </si>
  <si>
    <t>Za vse odvoze na deponijo je potrebno naročniku dostaviti evidenčne liste.</t>
  </si>
  <si>
    <t xml:space="preserve">Nobeno naročilo ponujene opreme ne more biti sprovedeno, dokler ni s strani investitorja pooblaščen(e)ih oseb(e) izvedena preverba ustreznosti in ta tudi pisno potrjena. </t>
  </si>
  <si>
    <t>Dobava in postavitev opreme in sistemov se izvede po priloženi dokumentaciji, načrtih in tekstualnem delu, ki se dopolnijo s podrobnejšimi risbami posameznih izbranih dobaviteljev opreme ter z delavniškimi risbami.</t>
  </si>
  <si>
    <t xml:space="preserve">Prav tako se mora držati navodil proizvajalca opreme za postavitev te opreme in sicer tako, da se po izvedbi zagonov pridobi dogovorjena garancija. </t>
  </si>
  <si>
    <t xml:space="preserve">Izvajalec je dolžan izvesti preizkusni pogon posameznih sistemov po opravljeni izvedbi, tlačnemu preizkusu, dezinfekciji sitemov in pisnem obvestilu investitorju, da je sistem pripravljen za preizkusni pogon. </t>
  </si>
  <si>
    <t xml:space="preserve">Preizkusni pogon se izvrši v sodelovanju z predstavniki tehničnih služb, poblaščenim serviserjem vgrajenih naprav, izvajalcem električnih napeljav, CNS in investitorjem po načinu, ki ga določa izvajalska pogodba (standard) oziroma jo predstavi investitor. </t>
  </si>
  <si>
    <t>V času preskusnega pogona mora sistem obratovati s predvidenimi zahtevami glede pretoka in tlaka v inštalaciji.</t>
  </si>
  <si>
    <t>Potrebno je zagotoviti sodelovanje vseh izvajalcev na validaciji funkcionalnem testiranju s sistemskimi integratorji.</t>
  </si>
  <si>
    <t xml:space="preserve">Podroben tehnični opis opreme in elementov z jasno navedenimi robnimi pogoji je podan v nadaljevanju. Negativna odstopanja od razpisanih tehničnih zmogljivosti, učinkovitosti in kakovosti strojne opreme, materiala in del niso sprejemljiva, saj se razpisane obravnavajo kot najmanjše potrebne. </t>
  </si>
  <si>
    <t>Vsi tipi izdelkov - trgovska imena in proizvajalci navedeni v popisu del in materiala so omenjeni izključno zaradi natančnega definiranja tehničnih karakteristik, standardov in predpisov po katerih so izdelani, certifikatov ter atestov, ki jih imajo z namenom natančneje opredeliti tehnične zahteve in postopke izdelave za podobne izdelke, ki jih nudi izvajalec del. Možno je ponuditi kvalitetno enakovredne ali boljše izdelke različnih proizvajalcev od navedenih. Posebno pozornost posvetiti gabaritom alternativno ponujene opreme.</t>
  </si>
  <si>
    <t>Popis je veljaven le v kombinaciji z vsemi grafičnimi prilogami, risbami, načrti, tehničnim poročilom, sestavami konstrukcij, geomehanskim oziroma geološkim poročilom in ostalimi sestavinami PZI projekta. Natančnejši opisi, način in kvaliteta izdelave, barve, velikost elementov, načini pritrjevanja, načini stikovanja z ostalimi elementi objekta, morebitna požarna varnost konstrukcij ali gradbenih elementov in podobno so razvidni iz prej naštetih sestavin PZI projekta. Ponudba mora vsebovati ves pritrdilni, vezni, spojni, tesnilni material in ustrezne podkostrukcije, dobavo in vgradnjo zaključnih profilov, pločevin in kotnikov, izdelavo vseh potrebnih podkonstrukcij, dodatnega izsekavanja AB in zidanih sten, ponovnega odpiranja montažnih sten in podobna dela potrebna za vgradnjo posameznega elementa objekta, izvedbo vseh drobnih gradbenih, obrtniških in instalacijskih del ter ostalega če tudi to ni neposredno navedeno popisu del, a je kljub temu razvidno iz grafičnih prilog in ostalih prej naštetih sestavnih delov PZI projekta. Nujna je tudi kombinacija popisa s požarnim elaboratom, ki opredeljuje požarno varnost posameznih konstrukcij in gradbenih elementov objekta. Obvezno je upoštevati vse zahteve iz študije požarne varnosti. Ponudba, ki se sklicuje zgolj na tekstualni del popisa ni veljavna oziroma je nepopolna in nepravilna. Z oddajo ponudbe vsak ponudnik izjavlja, da je skrbno preučil vse prej omenjene sestavne dele PZI projekta in da je v skupno vrednost vključil vsa dodatna, nepredvidena in presežna dela ter material, ki zagotavljajo popolno, zaključeno in celostno izvedbo objekta, ki ga obravnava projekt kot tudi vsa dela, ki niso neposredno opisana ali našteta v tekstualnem delu popisa, a so kljub temu razvidna iz grafičnih prilog in ostalih prej naštetih sestavnih delov PZI projekta. Za vse nejasnosti mora ponudnik v razpisnem roku, ki je namenjen postavljanju vprašanj, pisno kontaktirati investitorja. Kontaktiranje ali postavljanje vprašanj neposredno odgovornemu vodji projekta, projektantskim organizacijam, ki so sodelovale pri izdelavi projekta ali posameznim odgovornim projektantom ni dovoljeno.</t>
  </si>
  <si>
    <t>Vsi jekleni elementi (četudi ni v načrtu ali popisu del posebej označeno) morajo biti primerno protikorozijsko zaščiteni (vroče cinkanje in barvanje v RAL po izboru odg. proj. arhitekture ali drugo zahtevano zaščito za jeklene konstrukcije) tako, da je zagotovljen garancijski rok in življenjska doba, ki jo zahteva investitor.</t>
  </si>
  <si>
    <t>Vse vrednosti inštalacijskih del v ponudbi, četudi ni to posebej označeno ali navedeno v popisu del, morajo upoštevati vsa dela namenjena prilagajanju trenutnemu stanju na gradbišču. V skupni vrednosti ponudbe mora biti vključeno tudi morebitno dodatno izsekavanje utorov in prebojev v zidane ali armirano-betonske stene, ponovno demontiranje in montiranje vseh vrst montažnih sten, vsa dodatna dela za zagotavljanje primernih križanj med posameznimi inštalacijskimi vodi, izdelava vseh vrst ojačitev konstrukcij in podobna dela, ki zagotavljajo kakovostno vgradnjo vseh vrst inštalacijskih vodov in niso posebej navedena v popisu del. V ponudbi morajo biti upoštevana vsa drobna strojna in elektro instalacijska dela in transporti. Skupna ponudbena vrednost mora vključevati vse stroške morebitnega sušenja in gretja objekta konstrukcij, tlakov ali estrihov.</t>
  </si>
  <si>
    <t xml:space="preserve">ENOTNA CENA MORA VSEBOVATI (Pri formuliranju enotnih cen in višine faktorja na urne postavke te ponudbe, mora ponudnik upoštevati naslednja dela): </t>
  </si>
  <si>
    <t>nabavo, dobavo in montažo vse navedene opreme in materialov razen če drugače opisano;</t>
  </si>
  <si>
    <t>vsa potrebna pripravljalna dela, organizacijo gradbišče in manipulativne stroške;</t>
  </si>
  <si>
    <t>vse potrebne transporte, skladiščenja na gradbišču, notranjega (horizontalnega in vertikalnega) transporta na gradbišču (ne glede na težo ali zahtevnost);</t>
  </si>
  <si>
    <t>vse potrebno delo ;</t>
  </si>
  <si>
    <t>vsa potrebna pomožna sredstva za vgrajevanje na objektu kot so lestve, odri in podobno, izdelavo, uporabo in demontažo vseh delovnih odrov (za ves čas izvajanja del);</t>
  </si>
  <si>
    <t>stroške elektrike, toplote, vode, razsvetljave in ostale stroške v času gradnje;</t>
  </si>
  <si>
    <t>zaključna dela na gradbišču s strani ponudnika in njegovih podizvajalcev, z odvozom odvečnega materiala in odpadnega materiala na deponijo ter čiščenje objekta zaradi svojih del med gradnjo in po končani gradnji;</t>
  </si>
  <si>
    <t>plačilo prispevka za odvoz na deponijo odpadnega materiala</t>
  </si>
  <si>
    <t>manipulativne in režijske stroške, kot tudi stroški koordinacije, kar velja tudi za odpravo napak v garancijski dobi;</t>
  </si>
  <si>
    <t>izvedbo predpisanih ukrepov varstva pri delu in varstva pred požarom, ki jih mora ponudnik obvezno upoštevati ter vso potrebno higijensko tehnično preventivno zaščito delavcev na gradbišču;</t>
  </si>
  <si>
    <t>zavarovanje ponudbenih del v gradnji, delavcev in materiala na gradbišču v času izvajanja del;</t>
  </si>
  <si>
    <t>izdelavo vseh potrebnih detajlov in dopolnih del, katera je potrebno izvesti za dokončanje posameznih del, tudi če potrebni detajli in niso podrobno navedeni in opisani v popisu del, in so ta dopolnila nujna za pravilno funkcioniranje posameznih sistemov in elementov objekta.</t>
  </si>
  <si>
    <t>preizkušanje kvalitete za vse materiale, ki se vgrajujejo in dokazovanje kvalitete z atesti</t>
  </si>
  <si>
    <t>ves potrebni glavni, pomožni, pritrdilni, tesnilni in vezni material</t>
  </si>
  <si>
    <t>obešalni in pritrdilni material za cevne in kanalske razvode in opremo, izdelan iz različnih jeklenih pocinkanih profilov sistemskih dobaviteljev, pocinkanih cevnih in kanalskih objemk z gumijasto podlogo, vijakov, matic in kovinskih zidnih vložkov;</t>
  </si>
  <si>
    <t>izvedbo tlačnih preizkusov cevnih inštalacij ogrevanja, vodovoda in hlajenja (tudi po odsekih, če to pogojuje faznost izgradnje) ter izdelavo zapisnikov;</t>
  </si>
  <si>
    <t>izdelava vseh delavniških risb za izvedbo in potrebne detajle</t>
  </si>
  <si>
    <t xml:space="preserve">priprava podatkov za izdelavo PID dokumentacije </t>
  </si>
  <si>
    <t>ustrezno izobraževanje vzdrževalcev objekta za manjša popravila oz. vzdrževanja</t>
  </si>
  <si>
    <t>izvedbo preizkusa na tesnost in pretočnost delov kanalizacijske inštalacije;</t>
  </si>
  <si>
    <t>izvedbo preizkusa na tesnost delov kanalskih razvodov za prezračevanje;</t>
  </si>
  <si>
    <t>izvedbo izpiranja, izpihovanja in čiščenja inštalacij ogrevanja, vodovoda in prezračevanja ter izdelavo zapisnikov;</t>
  </si>
  <si>
    <t>izvedbo dezinfekcije inštalacij vodovoda s hiperkloriranjem, izpiranjem in izdelavo bakteriološke in kemične analize vode ter izdelavo zapisnika;</t>
  </si>
  <si>
    <t>označitev vseh tehničnih prostorov in njihovih evakuacijskih poti, inštalacij in opreme v skladu s predpisi in morebitnimi dodatnimi zahtevami iz projektne dokumentacije (označitev mora biti izvedena v trajni obliki);</t>
  </si>
  <si>
    <t>izvedbo hidravličnega in termičnega ureguliranja inštalacij in opreme ogrevanja na izračunane pretoke in temperature ter izdelavo zapisnikov in sicer:</t>
  </si>
  <si>
    <t>a) temperaturno ureguliranje posameznih prostorov,</t>
  </si>
  <si>
    <t>b) nastavitev prednastavitvenih regulacijskih ventilov radiatorjev na nastavitvene vrednosti po podatkih proizvajalca opreme,</t>
  </si>
  <si>
    <t>izvedbo ureguliranja inštalacij in opreme prezračevanja ter izdelavo zapisnikov in sicer:</t>
  </si>
  <si>
    <t>c) meritve in nastavitve volumskega toka zraka po posameznih prezračevalnih napravah glede na posamezne obratovalne stopnje,</t>
  </si>
  <si>
    <t>d) nastavitve prezračevalnih rešetk in kanalskih sistemov,</t>
  </si>
  <si>
    <t>e) meritve in nastavitve temperatur dovodnega zraka, zraka v prostoru in vlažnosti;</t>
  </si>
  <si>
    <t>f) pregled vgradnje in priključitve požarnih loput, skupaj z izdajo potrdila o brezhibnem delovanju s strani pooblaščenega podjetja;</t>
  </si>
  <si>
    <t>g) izvajanje meritev mikroklime po veljavnih standardih</t>
  </si>
  <si>
    <t>izvedbo meritev hrupa inštalacij in opreme ogrevanja, hlajenja, vodovoda in prezračevanja znotraj objekta in navzven na okolico ter izdelavo zapisnika s strani pooblaščenega podjetja;</t>
  </si>
  <si>
    <t>izvedbo zagona in poskusnega obratovanja inštalacij in opreme ogrevanja, hlajenja, vodovoda in prezračevanja s šolanjem osebja za posluževanje in primopredajo investitorju ter izdelavo zapisnika;</t>
  </si>
  <si>
    <t>potrdila s poročili o pregledih vgrajenih sistemov požarne zaščite izvedenih s strani izvajalca kot npr. notranje hidrantno omrežje, zunanje hidrantno omrežje, krmiljenje požarnih in dimoodvodnih loput s pripadajočimi prezračevalnimi napravami v primeru javljanja požara, ipd.. Potrdila morajo biti izdelana strani pooblaščenega preglednika sistemov požarne zaščite.</t>
  </si>
  <si>
    <t>izdelavo shem inštalacij in opreme ogrevanja, hlajenja, vodovoda in prezračevanja v obstojni obliki, v okvirju, pod steklom, za pritrditev na zid;</t>
  </si>
  <si>
    <t>izdelavo navodil za uporabo in vzdrževanje inštalacij in opreme;</t>
  </si>
  <si>
    <t>izdelavo dokazila o zanesljivosti objekta za strojne inštalacije v 2 (dveh) izvodih, združene v fasciklu z označenimi registri poglavij vključujoč:</t>
  </si>
  <si>
    <t>g) izjave,</t>
  </si>
  <si>
    <t>h) certifikate o ustreznosti z atesti za vgrajene materiale in opremo,</t>
  </si>
  <si>
    <t>i) zapisnike preizkusov, meritev, ipd.,</t>
  </si>
  <si>
    <t>j) navodila za uporabo in vzdrževanje,</t>
  </si>
  <si>
    <t>k) garancijske liste,</t>
  </si>
  <si>
    <t>l) seznam dobaviteljev opreme in servisov.</t>
  </si>
  <si>
    <t>Dokumentacija mora biti vložena v prozorne ovitke, ustrezno zaporedno označena, oštevilčena in predana investitorju pred tehničnim pregledom.</t>
  </si>
  <si>
    <t>izvajalec mora naročniku dostaviti skice in delavniške načrte vseh sprememb za izdelavo celotne PID dokumentacije, v skladu z veljavnimi tehničnimi predpisi, normativi, standardi in drugimi zakonskimi akti, pravili stroke ter tako, da bo omogočen nemoten potek gradnje in da bo izvedba, vzdrževanje in uporaba objekta ekonomična.</t>
  </si>
  <si>
    <t>zavarovanje vgrajene opreme in elementov pred onesnaževanjem in poškodbami do primopredaje izvedenih del investitorju;</t>
  </si>
  <si>
    <t>nudenje morebitne gradbene in ostale pomoči;</t>
  </si>
  <si>
    <t>Cena na enoto</t>
  </si>
  <si>
    <t>Cena skupaj</t>
  </si>
  <si>
    <t>Zahodni del</t>
  </si>
  <si>
    <t xml:space="preserve">Preddela in izkop </t>
  </si>
  <si>
    <t>Pripravljalna in rušitvena dela</t>
  </si>
  <si>
    <t>Postavitev in zavarovanje profilov za zakoličbo objekta s površino nad 100 m2</t>
  </si>
  <si>
    <t>*vključno s kontrolo geometrije vgrajenih plasti v fazi izvedbe</t>
  </si>
  <si>
    <t>Določitev in preverjanje položajev, višin in smeri pri gradnji objekta s površino nad 500 m2</t>
  </si>
  <si>
    <t>Odstranitev grmovja na redko porasli površini (do 50 % pokritega tlorisa) - strojno</t>
  </si>
  <si>
    <t xml:space="preserve">Površinski izkop plodne zemljine - 1. kategorije - strojno z nakladanjem </t>
  </si>
  <si>
    <t xml:space="preserve">Široki izkop zrnate kamnine – 3. kategorije – strojno z nakladanjem </t>
  </si>
  <si>
    <t>*vključno z odvozom na začasno deponijo</t>
  </si>
  <si>
    <t xml:space="preserve">Široki izkop zrnate/vezljive kamnine – 3. kategorije – strojno z nakladanjem </t>
  </si>
  <si>
    <t>*vključno z odvozom na stalno deponijo
*vključno z vsemi stroški deponije</t>
  </si>
  <si>
    <t xml:space="preserve">Široki izkop zrnate kamnine – 3. kategorije – ročno z odrivom </t>
  </si>
  <si>
    <t>Varovanje izkopa</t>
  </si>
  <si>
    <t>Izdelava brizganega cementnega betona C25/30, prerez do 0,10 m3/m2</t>
  </si>
  <si>
    <t>Armaturna mreža iz zvarjenih rebrastih jeklenih žic B500-B, s premerom &gt; od 4 in &lt; od 12 mm, masa 3,0 do 4,0 kg/m2</t>
  </si>
  <si>
    <t>Samouvrtano injekcijsko sidro, Fy=&gt;190kN, dolžine 6m</t>
  </si>
  <si>
    <t>Armirana zemljina</t>
  </si>
  <si>
    <t xml:space="preserve">Zemeljska dela </t>
  </si>
  <si>
    <t>Ureditev planuma temeljnih tal zrnate zemljine - 3. kategorije</t>
  </si>
  <si>
    <t xml:space="preserve">Dobava in vgraditev geomreže
</t>
  </si>
  <si>
    <t>*za armiranje nasipov (skupaj s preklopi) - polaganje po načrtu
*natezna trdnost: vzdolžno/prečno = 55/30 kN/m; dolgotrajna (glav.smer)/kratkotrajna (raztezek do 3,5%) = 29,2/14
kN/m</t>
  </si>
  <si>
    <t xml:space="preserve">Izdelava nasipa iz zrnate kamnine - 3. kategorije
</t>
  </si>
  <si>
    <t>* kvaliteten material od izkopa
* vključno z utrjevanjem po plasteh - po projektu (zbitost min. 98% po Proctorju)
* vključno z zaključnim nasipom (trikotnik)</t>
  </si>
  <si>
    <t xml:space="preserve">Ureditev planuma nasipa, zasipa, klina ali posteljice iz zrnate zemljine - 3. kategorije
</t>
  </si>
  <si>
    <t>* planum vsakega nasipnega sloja pred polaganjem nosilne geomreže</t>
  </si>
  <si>
    <t xml:space="preserve">Humuziranje brežine brez valjanja, v debelini nad 15 cm - ročno
</t>
  </si>
  <si>
    <t>* debeline 20cm, vgradnja do kotnika iz arm. jeklene mreže;
* ocenjeno ca. 10% količine brežine;
* vključno z dobavo kvalitetne humusne zemlje, kateri je primešano seme ustrezne travne mešanice</t>
  </si>
  <si>
    <t xml:space="preserve">Humuziranje brežine brez valjanja, v debelini nad 15 cm - strojno
</t>
  </si>
  <si>
    <t>* debeline 20cm, vgradnja do kotnika iz armaturne jeklene mreže;
* vključno z dobavo kvalitetne humusne zemlje, kateri je primešano seme ustrezne travne mešanice</t>
  </si>
  <si>
    <t xml:space="preserve">Zaščita brežine z mrežo iz umetne snovi, po načrtu
</t>
  </si>
  <si>
    <t>* erozijska zaščita na zaključne površine brežine in berme po načrtu (skupaj s preklopi);
*natezna trdnost: vzdolžno/prečno = min. 30kN/m;
*odprtine okenc = max 10x10mm</t>
  </si>
  <si>
    <t xml:space="preserve">Izdelava , dobava in vgraditev kotnih elementov za robno ojačitev - zaščito brežine, izdelanih iz jeklenih armaturnih
mrež (kvaliteta B 500A), krivljenih v projektiran kot brežine in zakrivljenim zgornjim koncem. Tip mreže in izdelava po
projektu.
</t>
  </si>
  <si>
    <t>* arm. mreža tip Q-335</t>
  </si>
  <si>
    <t xml:space="preserve">Izdelava, dobava in vgraditev distančnikov za kotne elemente robnih ojačitev iz mrež - zaščito berm brežine, izdelanih iz
jeklenih palic (kvalitete B 500B), rezanih in krivljenih po projektu, vključno z vsem potrebnim pritrdilnim materialom.
</t>
  </si>
  <si>
    <t>* palice premera 8mm - kjuka za fiksiranje naklona krivljenih mrež na razmaku ca. 60cm</t>
  </si>
  <si>
    <t>Dobava in izdelava zgornjega zaključnega trikotnega dela vrha armirane zemljine - nasipa, ki se izdela s pomočjo AB prefabriciranega kalupa v katerem se bo izdelala zahtevana oblika vrha AZ (izdelava kalupa zajeta ločeno).</t>
  </si>
  <si>
    <t>Izdelava AB prefabriciranega kalupa dolžine 1-2m za izdelavo zaključnega trikotnega dela vrha armirane zemljine; s pomočjo kalupa se izdela in zasuje posamezne elemente AZ. Posamezne izdelane elemente AZ pravilnih oblik za vrh nasipov se nato vzame iz kalupa in položi enega za drugim na vrh nasipa ter tako oblikuje zahtevano obliko vrha zasipa iz AZ.</t>
  </si>
  <si>
    <t>Kolesarska steza</t>
  </si>
  <si>
    <t>Geodetska dela</t>
  </si>
  <si>
    <t>Obnova in zavarovanje zakoličbe osi trase kolesarske poti ter postavitev prečnih profilov</t>
  </si>
  <si>
    <t>Izdelava nevezane nosilne plasti enakomerno zrnatega drobljenca iz kamnine v debelini do 20 cm</t>
  </si>
  <si>
    <t>Izdelava zelene mulde z lomljencem, širine 50 cm</t>
  </si>
  <si>
    <t>Izdelava drenažnega zaseka iz bentonitne folije, rš=1,4m</t>
  </si>
  <si>
    <t>AB dela</t>
  </si>
  <si>
    <t>Dobava in vgraditev podložnega cementnega betona C12/15 v prerez do 0,15 m3/m2</t>
  </si>
  <si>
    <t>Dobava in vgraditev cementnega betona C30/37 XF4, Dmax32, S4 v prerez od 0,16 do 0,30 m3/m2</t>
  </si>
  <si>
    <t>Izdelava podprtega opaža za loćne stranice plošč</t>
  </si>
  <si>
    <t>Dobava in vgradnja moznikov iz nerjavnega jekla EN 1.4404, premera 22mm ter dolžine 50 cm</t>
  </si>
  <si>
    <t>Ograje</t>
  </si>
  <si>
    <t>Dobava in montaža jeklene ograje, komplet z montažo na AB rampo (ograja za vgradnjo luči)</t>
  </si>
  <si>
    <t>Razno</t>
  </si>
  <si>
    <t>Barvanje betonske površine</t>
  </si>
  <si>
    <t>Vzhodni del</t>
  </si>
  <si>
    <t>*št. zakoličbenih točk</t>
  </si>
  <si>
    <t>* kvaliteten material od izkopa
* vključno z utrjevanjem po plasteh - po projektu (zbitost min. 98% po Proctorju)</t>
  </si>
  <si>
    <t>Dobava in izdelava zgornjega zaključnega trikotnega dela vrha armirane zemljine - nasipa, ki se izdela s pomočjo AB prefabriciranega kalupa v katerem se bo izdelala zahtevana oblika vrha AZ (izdelava kalupa zajeta ločeno pri zahodni AZ).</t>
  </si>
  <si>
    <t>3_4</t>
  </si>
  <si>
    <t>3.4</t>
  </si>
  <si>
    <t>3.4.1</t>
  </si>
  <si>
    <t>3.4.1.B</t>
  </si>
  <si>
    <t>3.4.1.C</t>
  </si>
  <si>
    <t>3.4.1.D</t>
  </si>
  <si>
    <t>3.4.1.E</t>
  </si>
  <si>
    <t>3.4.1.F</t>
  </si>
  <si>
    <t>3.4.1.G</t>
  </si>
  <si>
    <t>3.4.1.A1</t>
  </si>
  <si>
    <t xml:space="preserve">Opomba: Vsa oprema in material se mora dobaviti z vsemi ustreznimi certifikati, atesti, garancijami, navodili za obratovanje, vzdrževanje, posluževanje in servisiranje (v skladu z veljavno zakonodajo in zahtevami naročnika) . </t>
  </si>
  <si>
    <t>3.4.1.A3</t>
  </si>
  <si>
    <t>3.4.1.A5</t>
  </si>
  <si>
    <t>3.4.1.B1</t>
  </si>
  <si>
    <t>Energetski kabel NYY-J  4 x 95 mm2</t>
  </si>
  <si>
    <t>3.4.1.B2</t>
  </si>
  <si>
    <t>Energetski kabel NYY-J  4 x 240 mm2</t>
  </si>
  <si>
    <t>3.4.1.B3</t>
  </si>
  <si>
    <t>Energetski kabel NAYY-J  4 x 70 mm2</t>
  </si>
  <si>
    <t>3.4.1.B4</t>
  </si>
  <si>
    <t>Energetski kabel NAYY-J  4 x 95 mm2</t>
  </si>
  <si>
    <t>3.4.1.B5</t>
  </si>
  <si>
    <t>Energetski kabel NYY-O  4 x 10 mm2</t>
  </si>
  <si>
    <t>3.4.1.B6</t>
  </si>
  <si>
    <t>Energetski kabel NYY-O  4 x 6 mm2</t>
  </si>
  <si>
    <t>3.4.1.B7</t>
  </si>
  <si>
    <t>Energetski kabel Olflex Classic G 3 x 2,5 mm2 (napajanje UOG iz RG)</t>
  </si>
  <si>
    <t>3.4.1.B8</t>
  </si>
  <si>
    <t>TK kabel TK 59 M 3 x 4 x 1,2</t>
  </si>
  <si>
    <t>3.4.1.B9</t>
  </si>
  <si>
    <t>TK kabel TK 59 M 15 x 4 x 1,2</t>
  </si>
  <si>
    <t>3.4.1.B10</t>
  </si>
  <si>
    <t xml:space="preserve">Signalni kabel SPZ 5 x 0,9  </t>
  </si>
  <si>
    <t>3.4.1.B11</t>
  </si>
  <si>
    <t>H07V-K rum/zel  1 x 16 mm2 priklop ozemljitve</t>
  </si>
  <si>
    <t>3.4.1.B12</t>
  </si>
  <si>
    <t>Zaključevanje NN kablov</t>
  </si>
  <si>
    <t>3.4.1.B13</t>
  </si>
  <si>
    <t>Označevanje kablov kabelskih jaških</t>
  </si>
  <si>
    <t>3.4.1.B14</t>
  </si>
  <si>
    <t>Zaključevanje kabla TK 59 M 3x4x1,2</t>
  </si>
  <si>
    <t>3.4.1.B15</t>
  </si>
  <si>
    <t>Zaključevanje kabla TK 59 M 15x4x1,2</t>
  </si>
  <si>
    <t>3.4.1.B16</t>
  </si>
  <si>
    <t>Zaključevanje kabla SPZ 5x0,9</t>
  </si>
  <si>
    <t>3.4.1.B17</t>
  </si>
  <si>
    <t>Kabelski priključni čevlji za energetske kable, kpl. za kabelski priklop</t>
  </si>
  <si>
    <t>3.4.1.B18</t>
  </si>
  <si>
    <t>Vgradnja kabel spojke do vključno preseka kabla 4x95mm2</t>
  </si>
  <si>
    <t>3.4.1.B19</t>
  </si>
  <si>
    <t>Električne meritve kablov</t>
  </si>
  <si>
    <t>3.4.1.C1</t>
  </si>
  <si>
    <t>Vremenska postaja (kontrolna enota, padavinski senzor, senzor temperature tople tirnice, senzor temperature hladne tirnice, priključni kabli), kpl, kot npr. Icelert 407M</t>
  </si>
  <si>
    <t>3.4.1.C2</t>
  </si>
  <si>
    <t>Upravljalna omara gretja kretnic UOG z opremo, skladno s specifikacijo, ki je priložena načrtu, brez krmilne enote PLC in HMI</t>
  </si>
  <si>
    <t>3.4.1.C3</t>
  </si>
  <si>
    <t>Dobava, vgradnja in priklop PLC krmilnika, z interno lokalno logiko in samonadzorom, z zadostnim številom I/O ter potrebnimi komunikacijskimi povezavami za lokalno in daljinsko upravljanje preko Modbus TCP, kot npr. Siemens, CPU 1515-2 PN, DI 32x24 V DC HF, DQ 32x24V DC/0.5A HF</t>
  </si>
  <si>
    <t>3.4.1.C4</t>
  </si>
  <si>
    <t>Dobava, vgradnja in priklop lokalnega grafičnega vmenika, kot npr. Siemens HMI 1200</t>
  </si>
  <si>
    <t>3.4.1.C5</t>
  </si>
  <si>
    <t>Nadometni inštalacijski kanal 100x60 mm</t>
  </si>
  <si>
    <t>3.4.1.C6</t>
  </si>
  <si>
    <t>Parametriranje PLC-ja, testiranje</t>
  </si>
  <si>
    <t>3.4.1.C7</t>
  </si>
  <si>
    <t>3.4.1.D1</t>
  </si>
  <si>
    <t>Razdelilna omara gretja kretnic ROG A2 z opremo, skladno s specifikacijo v tehničnem poročilu, kpl</t>
  </si>
  <si>
    <t>3.4.1.D2</t>
  </si>
  <si>
    <t>Razdelilna omara gretja kretnic ROG A3 z opremo, skladno s specifikacijo v tehničnem poročilu, kpl</t>
  </si>
  <si>
    <t>3.4.1.D3</t>
  </si>
  <si>
    <t>Razdelilna omara gretja kretnic ROG A1 z opremo, skladno s specifikacijo v tehničnem poročilu, kpl</t>
  </si>
  <si>
    <t>3.4.1.D4</t>
  </si>
  <si>
    <t>Razdelilna omara gretja kretnic ROG A4 z opremo, skladno s specifikacijo v tehničnem poročilu, kpl</t>
  </si>
  <si>
    <t>3.4.1.D5</t>
  </si>
  <si>
    <t>Razdelilna omara gretja kretnic ROG B z opremo, skladno s specifikacijo v tehničnem poročilu, kpl</t>
  </si>
  <si>
    <t>3.4.1.D6</t>
  </si>
  <si>
    <t>Glavna razdelilna omara napajanja gretja kretnic RON z opremo, skladno s specifikacijo v tehničnem poročilu, kpl</t>
  </si>
  <si>
    <t>3.4.1.D7</t>
  </si>
  <si>
    <t>Električni ploščati grelnik, L=3,72m, P=1200W/230V s priključnim kablom</t>
  </si>
  <si>
    <t>3.4.1.D8</t>
  </si>
  <si>
    <t>Električni ploščati grelnik, L=4,7m, P=1500W/230V s priključnim kablom</t>
  </si>
  <si>
    <t>3.4.1.D9</t>
  </si>
  <si>
    <t>Sponka za pritrditev grelca na tirnico UIC 60</t>
  </si>
  <si>
    <t>3.4.1.D10</t>
  </si>
  <si>
    <t>Nosilec za glavo grelca za tirnico UIC 60</t>
  </si>
  <si>
    <t>3.4.1.D11</t>
  </si>
  <si>
    <t>Sponka za pritrditev grelca na tirnico UIC 49</t>
  </si>
  <si>
    <t>3.4.1.D12</t>
  </si>
  <si>
    <t>Nosilec za glavo grelca za tirnico UIC 49</t>
  </si>
  <si>
    <t>3.4.1.D13</t>
  </si>
  <si>
    <t>Zaščitna fleksibilna cev Φ19/25mm od PO do grelca (alkaten)</t>
  </si>
  <si>
    <t>3.4.1.D14</t>
  </si>
  <si>
    <t>Pritrditev zaščitne cevi na prag, z materialom</t>
  </si>
  <si>
    <t>3.4.1.D15</t>
  </si>
  <si>
    <t>Priključna omarica (PO) za električne grelce, 1 uvod 4 izvodi (plastična), z nogo in izvedba tesnjenja uvodov</t>
  </si>
  <si>
    <t>3.4.1.F1</t>
  </si>
  <si>
    <t>Opomba: Kabelska trasa do posameznih ROG je generalno zajeta v popisu EE naprav - načrt zunanje razsvetljave. V tem načrtu so vključene dodatne trase kabelske kanalizacije, katera je potrebna za razvod el. gretja kretnic.</t>
  </si>
  <si>
    <t>3.4.1.F2</t>
  </si>
  <si>
    <t>Ureditev stojišča okrog omare  ROG 1,5 m x 1,5 m (šxd) s pranimi ploščami, betonskimi robniki, betonsko podlago in obdelavo stikov, kpl z materialom.</t>
  </si>
  <si>
    <t>3.4.1.F3</t>
  </si>
  <si>
    <t>Izdelava preboja skozi steno obstoječega jaška ter izvod cevi 1 x fi 40 skozi steno jaška, odprtina 6x6x15 cm</t>
  </si>
  <si>
    <t>3.4.1.F4</t>
  </si>
  <si>
    <t>Izkop gradbene jame v utrjeni peščeni podlagi za izgradnjo jaška tip C . Dimenzija izkopa za jašek C je 1x1x1,2m.</t>
  </si>
  <si>
    <t>3.4.1.F5</t>
  </si>
  <si>
    <t>3.4.1.F6</t>
  </si>
  <si>
    <t>3.4.1.F7</t>
  </si>
  <si>
    <t>3.4.1.F8</t>
  </si>
  <si>
    <t>Izdelava kabelske kanalizacije z upogljivimi PE-HD (stigmaflex) cevmi v zemljišču III.  kategorije. Obseg del: izkop jarka, izdelava podlage za cevi iz peska granulacije 3-7 mm, dobava in polaganje cevi, dobava in vgraditev distančnikov, zasip jarka z utrjevanjem po slojih in odvoz odvečnega materiala in ureditev okolice. Cev stigmaflex 2 x premer fi 110 mm</t>
  </si>
  <si>
    <t>3.4.1.F9</t>
  </si>
  <si>
    <t>Izdelava kabelske kanalizacije pod tiri z upogljivimi PEHD
(Stigmagflex) cevi premera 110 mm v gramozni gredi. Obseg del: izkop jarka,
izdelava podlage za cevi iz peska granulacije 3-7 mm, dobava in polaganje cevi,
dobava in vgraditev distančnikov, obbetoniranje cevi z betonom C16/20 v višini 10 cm
okoli cevi, zasip jarka z utrjevanjem po slojih in odvoz odvečnega materiala in
ureditev okolice. Cev 2 x premera fi 110 mm</t>
  </si>
  <si>
    <t>vključuje 5 lokacij z izvedbo podkopa tirov</t>
  </si>
  <si>
    <t>3.4.1.F10</t>
  </si>
  <si>
    <t>Izkop gradbene jame v utrjeni peščeni podlagi za vgradnjo podstavka omar ROG in RON . Dimenzija izkopa jame je 1,5 x 1 x1,2m. Obseg del: izkop jarka, izdelava podlage podložni beton, obbetoniranje noge podstavka 10 cm, uvod cevi 3x fi110 v podstavek, zasip jarka z utrjevanjem po slojih in odvoz odvečnega materiala in ureditev okolice.</t>
  </si>
  <si>
    <t>3.4.1.F11</t>
  </si>
  <si>
    <t xml:space="preserve">Kabelska kanalizacija z stigmaflex cevjo 1x fi 40 od ROG ali iz KK do PO (dolžine posameznih tras  do 50 m) </t>
  </si>
  <si>
    <t>3.4.1.G8</t>
  </si>
  <si>
    <t>3.4.1.G9</t>
  </si>
  <si>
    <t>Usposabljanje prometnikov</t>
  </si>
  <si>
    <t>3.2.6. IZVEDBA NOVE TRAFO POSTAJE S POVEZAVAMI</t>
  </si>
  <si>
    <t>138.</t>
  </si>
  <si>
    <t>139.</t>
  </si>
  <si>
    <t xml:space="preserve">Izvedba nove trafo postaje s potrebnimi povezavami, vključno z demontažo obstoječe </t>
  </si>
  <si>
    <t>REKAPITULACIJA</t>
  </si>
  <si>
    <t>Dobava in pritrditev prometnega znaka iz aluminijaste pločevine velikostnega razreda 2 (600x600 mm), koeficient retrorefleksije RA2  -  2102(1x)</t>
  </si>
  <si>
    <t>Zaščita brežin z armaturnimi mrežami in nasipom naklon 45ᵒ</t>
  </si>
  <si>
    <t>Dobava in polaganje PVC drenažnih cevi premera 200 mm, perforacija 220ᵒ. Posteljica iz pustega betona, obbetoniranje cevi do perforacije.</t>
  </si>
  <si>
    <t>Slikanje sten in stropov s poldisperzijsko barvo, v dveh slojih, s predhodno pripravo in izravnavo -glajenjem podlage z izravnalno maso. Barva v belem tonu, po izbiri projektanta</t>
  </si>
  <si>
    <t>Svetilka za osvetlitev peronov; '5XE2C32D08DA - Streetlight SL 21, svetilka za kandelaber, primarno usmerjanje svetlobe leča, material: PMMA, primarni svetlobnotehnični pokrov: pokrov, material: varnostno kaljeno steklo (ESG), prozoren material, porazdelitev svetilnosti: ST0.8a, izstop svetlobe: direktno sevajoče, primarna svetlobna karakteristika: asimetrično, način montaže: nastavek, nastavek, LED High Power LED, nazivni svetlobni tok: 5.110 lm, barva svetlobe: 730, barvna temperatura: 3000K, predstikalna naprava: EVG-z možnostjo zatemnjevanja, upravljanje: fleksibilno parametriranje svetlobnega toka, časovno-odvisno upravljanje svetlobnega toka, nadzor in zagotavljanje konstantnega svetlobnega toka, termična zaščita, priklop na omrežje: 220..240V, AC, 50/60Hz, začetek obratovalne dobe: 39 W, konec obratovalne dobe: 41 W, redukcija: 18 W, ohišje svetilke, material: aluminij tlačno ulito, prašno premazano, v Siteco® kovinsko sivi barvi (DB 702S), dolžina: 628 mm, širina: 235 mm, višina: 110mm, nastavek: 60/76mm (direktni natik) in 42/60/76mm (pritrditev s strani), kandelabrska prirobnica: 42mm: 5XC10008XM4, 60mm: 5XC10008XM2, 76/60mm: 5XC10108XM1, zaščitna stopnja (celota): IP66, zaščitni razred (celota): zaščitni razred II (RII - zaščitno izoliranje), certifikacijski znak: CE, ENEC, VDE, odpornost na udarce: IK09, dopustna okoliška temperatura za zunanja območja uporabe: -35..+50°C</t>
  </si>
  <si>
    <t xml:space="preserve">Svetilke za osvetlitev tirnega območja. 5XE3D32B08MA Streetlight SL 21, svetilka za kandelaber, primarno usmerjanje svetlobe leča, material: PMMA, primarni svetlobnotehnični pokrov: pokrov, material: varnostno kaljeno steklo (ESG), prozoren material, porazdelitev svetilnosti: ST1.0a, izstop svetlobe: direktno sevajoče, primarna svetlobna karakteristika: asimetrično, način montaže: nastavek, nastavek, LED High Power LED, nazivni svetlobni tok: 18.270 lm, barva svetlobe: 730, barvna temperatura: 3000K, predstikalna naprava: EVG-z možnostjo zatemnjevanja, upravljanje: fleksibilno parametriranje svetlobnega toka, časovno-odvisno upravljanje svetlobnega toka, nadzor in zagotavljanje konstantnega svetlobnega toka, termična zaščita, elektronska redukcija moči, priklop na omrežje: 220..240V, AC, 50/60Hz, začetek obratovalne dobe: 136 W, konec obratovalne dobe: 142 W, redukcija: 61 W, ohišje svetilke, material: aluminij tlačno ulito, prašno premazano, v Siteco® kovinsko sivi barvi (DB 702S), dolžina: 644 mm, širina: 335 mm, višina: 110mm, nastavek: 60/76mm (direktni natik) in 42/60/76mm (pritrditev s strani), kandelabrska prirobnica: 42mm: 5XC10008XM4, 60mm: 5XC10008XM2, 76/60mm: 5XC10108XM1, zaščitna stopnja (celota): IP66, zaščitni razred (celota): zaščitni razred II (RII - zaščitno izoliranje), certifikacijski znak: CE, ENEC, VDE, odpornost na udarce: IK09, dopustna okoliška temperatura za zunanja območja uporabe: -35..+50°C, </t>
  </si>
  <si>
    <t xml:space="preserve">Reflektor; 5XA7681E2D1AC - Floodlight                                                                      Opis žaromet
Floodlight FL 20 midi, žaromet, primarno usmerjanje svetlobe leča, material: umetna masa, primarni svetlobnotehnični pokrov: zaščitno steklo, material: varnostno kaljeno steklo (ESG), prozoren material, porazdelitev svetilnosti: PL52, izstop svetlobe: direktno sevajoče, primarna svetlobna karakteristika: asimetrično, način montaže: nadgradna montaža, LED High Power LED, nazivni svetlobni tok: 26.840 lm, barva svetlobe: 740, barvna temperatura: 4000K, predstikalna naprava: EVG Basic, upravljanje: redukcija moči, termična zaščita, elektronska redukcija moči, v kompletu: priključna sponka, 5-polna, maks. 2,5mm², priklop na omrežje: 220..240V, AC, 50/60Hz, nazivna moč: 208W, LED enota, material: aluminij tlačno ulito, prašno premazano, v Siteco® kovinsko sivi barvi (DB 702S), dolžina: 654 mm, širina: 450 mm, višina: 76mm, okvir ohišja, material: aluminij tlačno ulito, prašno premazano, v Siteco® kovinsko sivi barvi (DB 702S), nosilno streme, material: jeklo, prašno premazano, v Siteco® kovinsko sivi barvi (DB 702S), VKLOP/IZKLOPzaščitna stopnja (celota): IP66, zaščitni razred (celota): zaščitni razred I (RI - zaščitna ozemljitev), certifikacijski znak: CE, ENEC, VDE, zaščitni znak: D, dopustna okoliška temperatura za notranje prostore: -40..+40°C, dopustna okoliška temperatura za zunanja območja uporabe: </t>
  </si>
  <si>
    <t>Dobava in polaganje kabla v izdelano kabelsko kanalizacijo (del v  betonska korita, del v pvc cevi) ali notranjosti droga. Oštevilčenje kablov v vseh kabelskih jaških in razdelilnikih. Kabel NYY-J-2x1,5 mm2</t>
  </si>
  <si>
    <t>Enako toda kabel NYY-J-3x2,5 mm2</t>
  </si>
  <si>
    <t>Enako toda kabel NYY-J-5x4 mm2</t>
  </si>
  <si>
    <t>Enako toda kabel NYY-J-4x25 mm2</t>
  </si>
  <si>
    <t>Enako toda kabel NAYY-J-4x16 mm2</t>
  </si>
  <si>
    <t>Dobava in polaganje izolirane pocinkane jeklene vrvi 70 mm2 položene v alkaten cev fi 32 mm v gramozni gredi ali v cevi od droga zunanje razsvetljave in drugih večjih prevodnih delov do ozemljila, kompletno z vijakom  (dolžine do 5m).</t>
  </si>
  <si>
    <t>Dobava in montaža kabelske spojke za povezavo obstoječih in novih kablov zunanje razsvetljave v jašku. Spojke do preseka kabla 4x16 mm2.</t>
  </si>
  <si>
    <t>Dobava in montaža tipsko preizkušenega samostoječega stikalnega bloka RO.P, 0,4 kV, 15 kA, 600x2000x300mm (ŠxVxG), stopnja notranje delitve vsaj 2a, s podstavkom 100 mm, opremljenega z montažno ploščo in vrati s tipsko ključavnico službe EE in tritočkovno zapiranje vrat, zaščita IP55, opleskanega z osnovno in končno barvo (prašni nanos), v sivi barvi RAL 7035, uvod kablov zgoraj, odvod kablov zgoraj. Komplet z zbiralkami, vrstnimi sponkami, uvodnicami, internim ožičenjem, gravirano napisno ploščico, montažnim in pritrdilnim materialom ter ostalim drobnim materialom. V omari se predvidi naslednjo stikalno in zaščitno opremo:V omari se predvidi naslednjo stikalno in zaščitno opremo:
- 1 kos bremensko ločilno stikalo s podaljšano ročico za izklop na vratih, 0-1, 125A, 3p;
- 1 kos zaščitno stikalo na diferenčni tok RCCB 63/0.3A, 4p, tip A, S, avtomatski ponovni vklop (APV);
- 1 kos prenapetostni odvodnik, tip C, 275/20, 3+0;
- 3 kos ločilno stikalo z varovalko, 3p, 25A (kot npr. EFD14), ločena izbira varovalk;
- 1 kos ločilno stikalo z varovalko, 3p, 50A (kot npr. EFD14), ločena izbira varovalk;
- 1 kos inštalacijski odklopnik, 1p, 10kA, C6A;
- 25 kos inštalacijski odklopnik, 1p, 10kA, B10A;
- 2 kos inštalacijski odklopnik, 1p, 10kA, B16A;
- 1 kos inštalacijski odklopnik, 1p, 10kA, C16A;
- 1 kos inštalacijski odklopnik, 3p, 10kA, C6A;
- 4 kos zaščitno stikalo na diferenčni tok z nadtokovno zaščito RCBO, C16/0.03A, 2p;
- 3 kos modularni kontaktor 1p, 25A, 1NO, 230 VAC;
- 1 kos vgradna vtičnica za na TH35 DIN letev;</t>
  </si>
  <si>
    <t>Dobava in montaža stropne linijske svetilke (oznaka v načrtu S1), LED PCB max 37W, min 3150 Lm, 3000°K, ohišje aluminij profil, Dali, optika polopalna polkarbonat, priključni kabel 1 m, siva, IP54, cca 1515 x 70 x 90 mm, BELA.
Kot npr. Intra Gyon S
SOP 3200 lm 36 W 930 L1515 mm DALI IP54 siva 170731G60G6-LG ali enakovredno.</t>
  </si>
  <si>
    <t>Dobava in montaža stropne linijske svetilke (oznaka v načrtu S2), LED PCB max 17W, min 1250 Lm, 3000°K, ohišje aluminij profil, Dali, optika polopalna polkarbonat, priključni kabel 1 m, siva, IP54, cca 861 x 70 x 90 mm, BELA.
Kot npr. Intra Gyon S
SOP 3200 lm 36 W 930 L1515 mm DALI IP54 siva 170731G60G6-LG ali enakovredno.</t>
  </si>
  <si>
    <t>Dobava in montaža stebra  (oznaka v načrtu S3) sistema z reflektorji h 7,7 m na podnožju 1,5 m , d 152 mm, vgrajene varovalke, vratica za pristop,  vse v črni barvi. Na steber se namesti 4 reflektorčke z integriranim originalnimi sistemom nameščanja in usmerjanja, namstitev po načrtu in reizkusu ob montaži.
Kot npr. Steber MERI NEBULA Pole 7,7 m for 4 luminaires Large d152 mm ali enakovredno.</t>
  </si>
  <si>
    <t>Dobava in montaža reflektorčka za na steber (oznaka v načrtu S3a), LED COB tehnologija, max 42 W, min, 4100 Lm, 3000°K,ohišje aluminij po designu iz projekta, optika poglobljena 70°, kaljeno zaščitno steklo, rotirajoče ohišje, nastavitev ohišja preizkus, barva mat black, Dali,IP66, IK08,  cca d  900 x 155 mm.
Kot npr. Nero Nebula_L SOURCE: LED
LUNEB LTa-xw1NE306  3000°K 4200 Dali + glare large 30° ali enakovredno.</t>
  </si>
  <si>
    <t>Dobava in montaža stebra (oznaka v načrtu S4) sistema z reflektorji h 5,9 m na podnožju 1 m , d 102 mm, vgrajene varovalke, vratica za pristop,  vse v črni barvi. Na steber se namesti reflektorčke z integriranim originalnimi sistemom nameščanja in usmerjanja, namstitev po načrtu in reizkusu ob montaži.
Kot npr. Steber NERI NEBULA Pole 5,9 m for 2 luminaires Large d102 mm  ali enakovredno.</t>
  </si>
  <si>
    <t>Dobava in montaža reflektorčka za na steber (oznaka v načrtu S4a), LED COB tehnologija, max 32 W, min, 2500 Lm, 3000°K,ohišje aluminij po designu iz projekta, optika poglobljena 80°, kaljeno zaščitno steklo, rotirajoče ohišje, nastavitev ohišja preizkus, barva mat black, Dali,IP66, IK08,  cca d  900 x 102 mm.
Kot npr. Neri Nebula_S SOURCE: LED
LUNEB S Ta-xw1NE306  3000°K 2500 Dali + glare large 30° ali enakovredno.</t>
  </si>
  <si>
    <t>Dobava in montaža stebra (oznaka v načrtu S5) sistema z reflektorji h 7,7 m na podnožju 1,5 m , d 152 mm, vgrajene varovalke, vratica za pristop,  vse v črni barvi. Na steber se namesti 3 reflektorčke z integriranim originalnimi sistemom nameščanja in usmerjanja, namstitev po načrtu in reizkusu ob montaži.
Kot npr. Steber NERI NEBULA Pole 7,7 m for 3 luminaires Large d152 mm ali enakovredno.</t>
  </si>
  <si>
    <t xml:space="preserve">Dobava in montaža svetilk vgrajene in po obliki  ročaja  (oznaka v načrtu S5), LED high power 2W, min 150 Lm, 4000°K, asimetrična optika, 24V, ohišje odlitek aluminij optika, protikorozijska zapčita, IP68, IK08, 100 x 30 x 30 mm mm, črna.
Kot npr. Intra DIN Tube 2-24V-1-42, 4000K, asym.Refl-9023014504-LG ali enakovredno
</t>
  </si>
  <si>
    <t>Dobava in montaža napajalnik Driver LCA 60W 24V DALI (za napajanje svetilk S5, vsako stopnišče svoj napajalnik).
Kot npr. apajalnik Driver LCA 60W 24V DALI 702120242  ali enakovredno</t>
  </si>
  <si>
    <t>Dobava in montaža nadometne sestavljene linijske svetilke (oznaka v načrtu S6), LED dvovrstični PCB,   3500°K, Dali, ohišje aluminij profil, optika okrogla  d 60° opalna PC UV, d 60  x 2500mm, barva bela, (+ 10% za rezervo).
Kot npr. Intra COLORSLED LT60--T5 , PC diffuser soft  2500 mm -LLS LT 60 C D X W 5 2500mm F 20 PW 8 x D C+EC-LT60 complet-LG ali enakovredno.</t>
  </si>
  <si>
    <t>Dobava in montaža Driver LCA 150W 24V DALI (za napajanje svetilk S6).
Kot npr. Driver LCA 150W 24V DALI one4all ARTIKEL ŠT.: 702120243 ali enakovredno.</t>
  </si>
  <si>
    <t>Dobava in montaža Driver LCA 60W 24V DALI (za napajanje svetilk S6).
Kot npr. Driver LCA 60W 24V DALI ARTIKEL ŠT.:702120242 ali enakovredno.</t>
  </si>
  <si>
    <t>Dobava in montaža nadometnega linijskega reflektorčka (oznaka v načrtu S7), 36 x  power LED, max 38W, min 2850Lm, 3000°K, optika  15°, Al ohišje,   kaljeno steklo, kabel s konektorjem , aquastop zaščita proti vlagi, vgrajena zaščita proti stranskem bleščanju-antiglare, 24V, IP66, IK08, cca 1000 x 35 x 77 mm, (vgrajenna na vrhu ob steklu, pri montaži ugotoviti idealno pozicijo,paziti na usmerjenost dark).
Kot npr. Intra PUK GRAZER 402704--20°4000K 36W ali enakovredno.</t>
  </si>
  <si>
    <t>Dobava in montaža dovodnega kabla (za napajanje svelik z oznako S7).
Kot npr. dovodni kabel AC 080 LEADER CABLE FOR GRAZER SERIES ali enakovredno.</t>
  </si>
  <si>
    <t>Dobava in montaža napajalnika Driver LC 100W 24V IP67 (za napajanje svelik z oznako S7).
Kot npr. napajalnik Driver LC 100W 24V IP67 Meanwell HLG-100H A ali enakovredno.</t>
  </si>
  <si>
    <t>Dobava in montaža stropna  linijska svetilka (oznaka v načrtu S8), LED PCB max 52W, min 5480 Lm, 3000°K, ohišje aluminij profil, Dali, optika polopalna polkarbonat, priključni kabel 1 m, antracit, IP54, cca 2168 x 70 x 90 mm.
Kot npr. Intra Gyon S SOP 5500 lm 51 W 830 L2168 mm DALI IP54 anthracite  170731860U9-LG ali enakovredno.</t>
  </si>
  <si>
    <t>Dobava in montaža svetilk izbranega desugna (oznaka v načrtu S8), steber aluminij 6060, LED PCB max 38W, min 3200 Lm, 3000°K, optika asimetrična wallwasher , kaljeno steklo, barva Ral 7021 mat, IP65,  IK08, montaža z vgradnim notranjim nosilcem, zapčita 5kV, cca 4500 x 180 x 396 x 80 mm.
Kot npr. kot Intra Linealight Peak-Maxi_L Paletti e teste palo | 198-264 V
9 x powerLEDs 53 W DC - 59 W AC | CRI 80-36W
65065W07-LG + base 65078 ali enakovredno.</t>
  </si>
  <si>
    <t>Dobava in montaža nadometne industrijske svetilke (oznaka v načrtu S9), LED PCB max 28W, min 2500 Lm, 4000°K, optika polprosojna PC, ohišje PC, IP65, cca 150 x 100x85 mm.
Kot npr. Intra 5700
3200 lm 27 W 840 FO L1277mm IP66 15711412000 ali enakovredno.</t>
  </si>
  <si>
    <t>Dimabilna LED varnostna svetilka za zunanjo montažo. Nadgradna, zaščita IP 65, mehanska zaščita IK 07. Možnost nastavljanja kota osvetlitve +/- 90°.  Material aluminij, prašno barvana, barva siva, RAL 9007. Dovoljeno temperaturno območje uporabe -20oC do +40oC. Dovoljena priključna napetost 24V DC (PLC24). Asimetrična optika. Svetlobni vir: High power LED 4,6 W; skupna svetilnost minimalno 640 lm. Svetilka omogoča avtomatsko adresiranje ter mešano programiranje trajnega in pripravnega spoja na istem tokokrogu brez dodatnega kabliranja. Set priključnih sponk za linijsko vezavo 2 x 3 x 2,5 mm2.
Garancija 50.000 ur. 
Tip: din-Sicherheitstechnik; Flap SL 4W, RAL 9007 PLC
Oznaka v projektu: Z17</t>
  </si>
  <si>
    <t>Dimabilna LED svetilka za zvezno vgradnjo v okrogli ročaj. Pred izvedbo potrebno uskladiti specifikacije ročaja. Ohišje iz polikarbonata. Stopnja zaščite IP65. Svetilka omogoča avtomatsko adresiranje ter mešano programiranje trajnega in pripravnega spoja na istem tokokrogu brez dodatnega kabliranja.  Dovoljena priključna napetost 24V DC +/- 20%. Dovoljeno temperaturno območje uporabe -25°C do +45°C. Nazivna moč svetlobnega vira 1,0W. Barva svetlobe 4000K. Tip; din-Sicherheitstechnik; Tube 2-PLC24-1-48, 4000K, sym.
Oznaka v projektu: Z18</t>
  </si>
  <si>
    <t>Dimabilna LED svetilka za osvetljevanje evakuacijske poti za vgradno montažo. Vijačna izvedba. Ohišje iz polikarbonata. Svetilka omogoča avtomatsko adresiranje ter mešano programiranje trajnega in pripravnega spoja na istem tokokrogu brez dodatnega kabliranja.  Dovoljena priključna napetost 24V DC +/- 20%. Dovoljeno temperaturno območje uporabe -20°C do +40°C. Nazivna moč svetlobnega vira 1,1W. Barva svetlobe 4000K. Tip; din-Sicherheitstechnik; Tube-264-PLC24-2-M, 4000K.
Oznaka v projektu: Z18V</t>
  </si>
  <si>
    <t>Dimabilna LED varnostna svetilka s prosojno kapo. Ohišje iz polikarbonata bele barve RAL 9003, difuzor iz prosojnega polikarbonata. Nadgradna, modularno sestavljena svetilka zaščite IP 65, mehanska zaščita IK 07. Dovoljeno temperaturno območje uporabe -15oC do +40oC. Dovoljena priključna napetost 24V DC +/-20% (PLC24). Simetrična optika za enakomerno osvetljevanje poti umika in prostorov. Svetlobni vir: 15 x Mid-Power LED 1W; skupna svetilnost minimalno 187,5 lm. Hlajenje LED vira s posebno toplotno prevodno umetno maso za zanesljivo delovanje v trajnem spoju. Svetilka omogoča avtomatsko adresiranje ter mešano programiranje trajnega in pripravnega spoja na istem tokokrogu brez dodatnega kabliranja. Set priključnih sponk za linijsko vezavo 2 x 3 x 2,5mm2. 
Garancija 50.000 ur.
Tip: din-Sicherheitstechnik; CONCEPT 2 AP3 PLC
Oznaka v projektu: Z4V</t>
  </si>
  <si>
    <t>Dimabilna piktogramska LED svetilka v patentirani din-LED-LASER tehnologiji. Ohišje za stropno in stensko vgradno montažo, bele barve RAL 9003. Svetilka omogoča avtomatsko adresiranje ter mešano programiranje trajnega in pripravnega spoja na istem tokokrogu brez dodatnega kabliranja. Možnost viseče montaže piktogramske plošče na pendah ali jeklenih vrveh.
Stopnja zaščite IP40. 
Dovoljeno temperaturno območje uporabe -15°C do +40°C.  
Dovoljena priključna napetost 24V DC +/-20%. 
Garancija 50.000 ur. 
Tip: din-Sicherheitstechnik; STRING 2 DE, Gr.2 PLC
Oznaka v projektu: Z7B</t>
  </si>
  <si>
    <t>Dimabilna piktogramska LED svetilka v patentirani din-LED-LASER tehnologiji. Ohišje za stropno in stensko vgradno montažo, bele barve RAL 9003. Svetilka omogoča avtomatsko adresiranje ter mešano programiranje trajnega in pripravnega spoja na istem tokokrogu brez dodatnega kabliranja. Možnost viseče montaže piktogramske plošče na pendah ali jeklenih vrveh.
Stopnja zaščite IP40. 
Dovoljeno temperaturno območje uporabe -15°C do +40°C.  
Dovoljena priključna napetost 24V DC +/-20%. 
Garancija 50.000 ur. 
Tip: din-Sicherheitstechnik; STRING 2 DE, Gr.2 PLC
Oznaka v projektu: Z8B</t>
  </si>
  <si>
    <t>Dimabilna piktogramska LED svetilka. Ohišje za stensko vgradno montažo piktograma brez vidnega roba. Svetilka omogoča avtomatsko adresiranje ter mešano programiranje trajnega in pripravnega spoja na istem tokokrogu brez dodatnega kabliranja. 
Stopnja zaščite IP40. 
Dovoljeno temperaturno območje uporabe -15°C do +40°C.  
Dovoljena priključna napetost 24V DC +/-20%. 
Garancija 50.000 ur. 
Tip: din-Sicherheitstechnik; STRING ARC Elektronikgehäuse PLC
Oznaka v projektu: Z9</t>
  </si>
  <si>
    <t>Dobava in montaža prosto stoječe 19" komunikacijske omare TK.P, višine 12HE dimenzij 600x640x600 mm (ŠxVxG), polcilindrična ključavnica, perforacija na vratih za boljšo zračnost, uvod kablov spodaj, komplet z internim ožičenjem, uvodnicami, vertikalna vodila kablov, montažnim in pritrdilnim materialom. Vgrajena vertikalna vodila kablov, polcilindrična ključavnica. 
V omari se predvidi naslednja komunikacijska oprema:
- 1 kos optični delilnik/panel, 24 vlaken, LC, za montažo v 19" rack omaro, komplet z ustreznimi zaključnimi vtičnicami, 1U;
- 1 kos priključni 19" horizontalni panel 24x RJ45, komplet z nosilnim elementi, RJ45 priključnimi moduli, protiprašnimi pokrovčki, pritrdilcem kablov in ozemljitvenim kompletom, 1U;
- 1 kos distribucijsko nosilno stikalo s 24 1 GB/s UTP vmesniki in 2x10 GB/s vmesnikoma za združevanje nosilnih povezav, komplet s kitom za vgradnjo v strežniško omaro;
- 1 kos 19'' letev z 9 vtičnicami z ozemljitvenim kontaktom, 16A/250VAC, s stikalom in prenapetostno zaščito, 1U;
- 1 kos urejevalnik kablov, horizontalni;
- 1 kos urejevalnik kablov, vertikalni;
- 10 kos UTP povezovalni kabli s konektorji, dolžine 1,5 m, kategorije Cat. 6a;
OPOMBA: pred nabavo predvideno opremo obvezno preveriti in uskladiti z zahtevami IT službe investitorja.</t>
  </si>
  <si>
    <t>OPOMBA: Za gradnjo kabelske kanalizacije, prečkanje ceste, proge, … uporabimo gladke PVC cevi. Za odseke, kjer trasa ne poteka ravno, uporabimo lažje upogljive rebraste DWP (dvostenske) cevi!</t>
  </si>
  <si>
    <t>OPOMBA: Kabel je potrebno označiti v kabelskem jašku, v koritu (vsaj na 100 m) in na mestu zaključitve.</t>
  </si>
  <si>
    <t>OPOMBA: Pred pričetkom del je potrebno zaradi pomanjkljive in netočne obstoječe dokumentacije (PID) preveriti dejansko stanje obstoječih kablov (potek kablov, tipi, kapaciteta, dolžina, št. kablov, …) in cevi!</t>
  </si>
  <si>
    <t>Zvijavi vodnik z rumeno-zeleno izolacijo za izenačevanje potencialov in povezavo kovinskih mas, kpl z zaključevanjem, H07Z-K 6mm², Cca s1 d2 a1 po CPR.</t>
  </si>
  <si>
    <t>Izdelava armirano betonskega stojišča z opornim zidom, izmer 2x2,5 m, za uporabnike SVTK naprav, z izravnavo terena na višino GRP, nasutjem, obbetoniranje stojišča in položitev pranih plošč.</t>
  </si>
  <si>
    <t>Vključitev 2x IP naročnika (potniško ozvočenje) na  PTS preko podatkovnega omrežja, vključno z vsemi potrebnimi licencami in konfiguracijami (naročnik, cCS, upravljanje in nadzor, TK pulti na lokalni postaji in v centru vodenja prometa).</t>
  </si>
  <si>
    <t xml:space="preserve">Dobava in montaža trifaznega ločilnega transformatorja za zunanje naprave 10 kVA, 0.4/0.4kV 50 Hz, z zaščitnim pokrovom, z režami za hlajenje, stenska montaža. Ločilni transformator mora biti izdelan iz kvalitetne pločevine, ki omejuje zagonske tokove (B &lt; 1,1T). </t>
  </si>
  <si>
    <t>Dobava napajalnega sistema 48V DC z vgradnjo v 19'' omaro:
- modularni usmernik N+1, npr. 7x15A (posamezen usmernik vsaj 800W), 3x230V 50Hz / 48V enosmerno, 3 fazni, s temperaturno regulacijo polnjenja, faktor napetosti &gt;0,97, izkoristek &gt;0,90 z distribucijo DC 48V,
- 2x bateriji 190Ah/48V primerne za vgradnjo v zaprte tehnične prostore in podaljšano življenjsko dobo 10 let, 
- 1x 19'' poddistribucijski ovkir DC 48V 24xCB z nadzorom (12x odklopnik sistem A in 12x odklopnik sistem B)
- 1x modularni razsmernik npr. 1x1500VA/1200W, 48V enosmerno / 230V, 50Hz, izkoristek &gt;= 0,90, s statičnim stikalom in ročnim obvodom,
- krmilna in nadzorna enota z daljinsko kontrolo in upravljanjem preko podatkovnega omrežja, skladno s tehničnimi zahtevami,
- izdelava vseh potrebnih povezav,
- testiranje in vključevanje v promet
- vključitev napajalnega sistema v obstoječ centralni nadzorni sistem v Ljubljani (zahtevana je kompatibilnost z obstoječim sistemom).</t>
  </si>
  <si>
    <t>DOBAVA IN MONTAŽA - VIDEOSTREŽNIK 
Strežnik mora vsebovati možnost priklopa vsaj 60 kamer z 20% rezervno procesorsko močjo in diskovnim poljem. Vsi diski na strežniku morajo podpirati opcijo izključevanja med delovanjem sistema (Hot-Swap). Diskovno polje mora vsebovati konfiguracijo RAID 5. Redundantna napajalna enota strežnika. Možnost združevanja mrežnih kartic za večjo pasovno širino (bandwith) na vsaj 2Gb/s. Dodatna mrežna kartica z 10Gb pretokom podatkov. Strežnik mora vsebovati operacijski sistem Windows Server 2022 Standard za kompatibilnost v obstoječe AD okolje. Programska in strojna oprema mora biti kompatibilna s programsko opremo Mirasys V9                                                                         Minimalne zahteve:
- SUPERMICRO SuperServer 5029P-WTR
- INTEL Xeon Silver 4210R 2.4GHz 13.75M 10C/20T
- 2x SUPERMICRO MEM-DR432L-SL05-ER32 32GB DDR4, PC4-25400 ECC registriran
- Intel Ethernet Converged Network Adapter X520-DA2 SFP+  2x 10GBs SFP ali boljše
- 2x MICRON 5300 PRO 480GB SATA RAID 1
- LSI MegaRAID 9361-8I HW RAID controller
- Windows Server 2022 Standard 16core
- 3 x TOSHIBA MG07ACA12TE 12TB 7200/256M/S600 RAID 5</t>
  </si>
  <si>
    <t xml:space="preserve">Delovna postaja za Prometnik Operater v sestavi; 
procesor i7 12. generacije ali novejše; 32GB delovnega pomnilnika; 512GB SSD disk za namestitev operacijskega sistema in programske opreme s sekvenčnim branjem/pisanjem 6400/2700 MB/s; dodatna grafična kartica RTX 3060 12GB ali boljše; Microsoft licenca za operacijski sistem Windows 11 Pro, ki je kompatibilna z AD okoljem ; miška in slovenska tipkovnica; Sistem mora ponujata možnost vgradnje dodatne mrežne ali grafične kartice; delovna postaja vsebuje VMS programsko opremo za pregledovanje video slik; priklop na obstoječ VMS sistem 
</t>
  </si>
  <si>
    <t>Fasadna aluminijasta prezračevalna rešetka za izpuh in zajem zraka na prosto. Dobaviti vključno z vsem pritrdilnim in tesnilnim materialom. 
Ustreza proizvod  Systemair,  mod.:_______________ ali druga enakovredna.
F125 mm</t>
  </si>
  <si>
    <t xml:space="preserve">preboje (rezanje, vrtanje in preboji sten in plošč) in požarno zaprtje prebojev manjših od Ø150 mm </t>
  </si>
  <si>
    <t>POPIS DEL</t>
  </si>
  <si>
    <t>GRADBENO OBRTNIŠKA DELA</t>
  </si>
  <si>
    <t>Enota</t>
  </si>
  <si>
    <t>Nivo</t>
  </si>
  <si>
    <t>Postavka</t>
  </si>
  <si>
    <t>Opomba: Izkopi so vključeni v poglavju "spodnji ustroj".</t>
  </si>
  <si>
    <t>Opomba: Vključno tudi odvodnjevanje parkirišča in podhoda</t>
  </si>
  <si>
    <t>Opomba: Armirano-betonska plošča - glej detajl 10.7!</t>
  </si>
  <si>
    <t>Opomba: Dela je potrebno izvajati pod strokovnim vodstvom, v skladu s predpisi za varno delo. Pri odstranitvenih delih je po potrebi upoštevati naknadna navodila projektanta statika. Odstranitev in odklop instalacij v objektu, je vključeno v drugih projektih. V ceni rušitvenih del je vključiti tudi transport ruševin na gradbiščno deponijo.</t>
  </si>
  <si>
    <t>Opomba: Za potrebe izvedbe gradbene jame bo potrebno izvesti izkope do globine 6-7 m.. 
Gradnja objekta bo potekala pod prometom zato bo potrebno izvesti izkop gradbene jame v 4-štirih fazah. 
Za izvedbo varovanja gradbene jame se izvede jet-grouting slope kot steno.
Izkop gradbene jame bo v celoti potekal nad nivojem podzemne vode. Lahko se pojavljajo posamezne vlažne cone.</t>
  </si>
  <si>
    <t>Opomba: Izvajalec pripravi delavniške risbe stavbnega pohištva skladno z obstoječimi elementi.</t>
  </si>
  <si>
    <t>0002</t>
  </si>
  <si>
    <t>0001</t>
  </si>
  <si>
    <t>0016</t>
  </si>
  <si>
    <t>0029</t>
  </si>
  <si>
    <t>0046</t>
  </si>
  <si>
    <t>0047</t>
  </si>
  <si>
    <t>0057</t>
  </si>
  <si>
    <t>0069</t>
  </si>
  <si>
    <t>3.2</t>
  </si>
  <si>
    <t>Opomba: Kabli so zajeti v poglavju Električno napajanje.</t>
  </si>
  <si>
    <t>Opomba: dodaten opis 
Tehnično poročilo EI
poglavje 2.10.3.</t>
  </si>
  <si>
    <t>3.3</t>
  </si>
  <si>
    <t>FASADA</t>
  </si>
  <si>
    <t>KONSERVATORSKO RESTAVRATORSKA DELA</t>
  </si>
  <si>
    <t>STAVBNO POHIŠTVO</t>
  </si>
  <si>
    <t>PODOPOLAGALSKA DELA</t>
  </si>
  <si>
    <t>KERAMIČARSKA DELA</t>
  </si>
  <si>
    <t>1_2</t>
  </si>
  <si>
    <t>1.1.2</t>
  </si>
  <si>
    <t>STROJNE INSTALACIJE</t>
  </si>
  <si>
    <t>1.1.2.A</t>
  </si>
  <si>
    <t>NOTRANJI VODOVOD</t>
  </si>
  <si>
    <t>1.1.2.B</t>
  </si>
  <si>
    <t>OGREVANJE</t>
  </si>
  <si>
    <t>1.1.2.C</t>
  </si>
  <si>
    <t>PREZRAČEVANJE</t>
  </si>
  <si>
    <t>1_3</t>
  </si>
  <si>
    <t>1.1.3</t>
  </si>
  <si>
    <t>ELEKTRO INSTALACIJE</t>
  </si>
  <si>
    <t>1.1.3.A</t>
  </si>
  <si>
    <t>1.1.3.B</t>
  </si>
  <si>
    <t>INSTALACIJSKI MATERIAL</t>
  </si>
  <si>
    <t>1.1.3.C</t>
  </si>
  <si>
    <t>ELEKTRO OMARE</t>
  </si>
  <si>
    <t>1.1.3.D</t>
  </si>
  <si>
    <t>Pred pričetkom izvedbe rušitvenih del je potrebno dobro zaščititi celotno območje, kjer se dela ne izvajajo. Izvede se kvalitetna zaščita opreme, tlaka, oblog, opreme ... pred prašenjem in udarcem. Potrebno je dnevno čiščenje prostorov in pri prehodih menjati mokro krpo.</t>
  </si>
  <si>
    <t>Odstranitev obstoječe opreme v objektu. Deponiranje na objektu oz. odvoz v trajno deponijo, s plačilom vseh taks in pristojbin. Izvedba po dogovoru z naročnikom.</t>
  </si>
  <si>
    <t>Izvedba dodatne kvalitetne zaščite obstoječih tlakov, ki se ohranijo - kamen/keramika. Zaščita s filcom in plohi. Po končanih delih odstranitev zaščite ter očiščenje podlage ter vzpostavitev v prvotno stanje.</t>
  </si>
  <si>
    <t>1.1.1.A4</t>
  </si>
  <si>
    <t>Čiščenje objekta v času gradnje in zaključno čiščenje pred predajo oz. tehničnim prevzemom</t>
  </si>
  <si>
    <t>1.1.1.A5</t>
  </si>
  <si>
    <t>Poplačilo obratovalnih stroškov upravljalcu, ki lahko nastanejo ob gradnji. V tej postavki se upoštevajo vsi morebitni stroški, ki lahko zaradi izvajanja del nastanejo upravljalcu, saj mora postaja obratovati 24/7, kot npr. dodatno varovanje, odklop in priklop instalacij, dodatne zaščite itd.</t>
  </si>
  <si>
    <t xml:space="preserve"> *Obračun po dejansko izvedenih stroških. Upravljalec mora na stroške predhodno opozoriti, le-ti pa se potrdijo v dogovoru z nadzorom.</t>
  </si>
  <si>
    <t>Demontaža elementov opreme, z nalaganjem in odvozom v trajno deponijo, plačilom vseh taks in pristojbin.</t>
  </si>
  <si>
    <t xml:space="preserve"> - smetnjak</t>
  </si>
  <si>
    <t xml:space="preserve"> - info tabla, prikazovalniki…</t>
  </si>
  <si>
    <t xml:space="preserve"> - oprema - omarice…</t>
  </si>
  <si>
    <t xml:space="preserve"> - sanitarni elementi (umivalniki, WC, pisoarji)</t>
  </si>
  <si>
    <t>Rušitev obstoječega vetrolova iz lesene konstrukcije ter steklenega polnila ter z dvokrilnimi vrati, z nalaganjem in odvozom v trajno deponijo, plačilom vseh taks in pristojbin.</t>
  </si>
  <si>
    <t xml:space="preserve"> - Tlorisna dimenzija vetrolova 200/200 cm, višine 250 cm.</t>
  </si>
  <si>
    <t>Odstranitev obstoječega stavbnega pohištva, z nalaganjem in odvozom v trajno deponijo, plačilom vseh taks in pristojbin:</t>
  </si>
  <si>
    <t xml:space="preserve"> - vrata do 2m2</t>
  </si>
  <si>
    <t xml:space="preserve"> - okno do 2m2</t>
  </si>
  <si>
    <t>1.1.1.B8</t>
  </si>
  <si>
    <t>Rušitev obstoječega MK/armstrong stropa, z nalaganjem in odvozom v trajno deponijo, plačilom vseh taks in pristojbin.</t>
  </si>
  <si>
    <t>1.1.1.B9</t>
  </si>
  <si>
    <t>Odstranitev lesenih stenskih oblog v prostoru TVD, izvedena kot leseni opaž.</t>
  </si>
  <si>
    <t>1.1.1.B10</t>
  </si>
  <si>
    <t>Odstranitev dvignjenega montažnega poda v prosotu blagajne, z nalaganjem in odvozom v trajno deponijo, plačilom vseh taks in pristojbin.</t>
  </si>
  <si>
    <t>1.1.1.B11</t>
  </si>
  <si>
    <t xml:space="preserve">PREVIDNA odstranitev tlaka preko originalne keramike v novem prostoru čakalnic - obloga iz PVC plošč. Vključno z odstranitvijo lepila. </t>
  </si>
  <si>
    <t xml:space="preserve"> *opomba: tlak se kasneje restavratorsko obnovi - potrebno je paziti, da se ob odstranitvi ne poškoduje dodatno!</t>
  </si>
  <si>
    <t>1.1.1.B12</t>
  </si>
  <si>
    <t>Odstranitev obstoječe keramike v sanitarijah.</t>
  </si>
  <si>
    <t xml:space="preserve"> - talna keramika</t>
  </si>
  <si>
    <t>1.1.1.B13</t>
  </si>
  <si>
    <t xml:space="preserve"> - stenska keramika</t>
  </si>
  <si>
    <t>1.1.1.B14</t>
  </si>
  <si>
    <t>Rušitev obstoječih predelnih montažnih sten, debeline do 7 cm. Z nalaganjem in odvozom v trajno deponijo, plačilom vseh taks in pristojbin.</t>
  </si>
  <si>
    <t>1.1.1.B15</t>
  </si>
  <si>
    <t>Rušitev obstoječih predelnih zidanih sten različnih debelin 10-20 cm. Z nalaganjem in odvozom v trajno deponijo, plačilom vseh taks in pristojbin.</t>
  </si>
  <si>
    <t>1.1.1.B16</t>
  </si>
  <si>
    <t>Izvedba rušitve parapeta na poziciji obstoječega okna v sanitarijah. Debelina stene 45 cm, dim. preboja 110/220 cm. Z nalaganjem in odvozom v trajno deponijo, plačilom vseh taks in pristojbin.</t>
  </si>
  <si>
    <t xml:space="preserve"> - PRED IZVEDBO IZVAJALEC IZVEDE MERITVE NA LICU MESTA!
 - PRED IZVEDBO v POTRDITEV DELAVNIŠKE NAČRTE z VZORCI MATERIALOV
 - VSA ODSTOPANJA USKLADITI z ODGOVORNIM PROJEKTANTOM.
Ob odstranitvi ometov je potreben konservatorski nadzor.</t>
  </si>
  <si>
    <t>Izvedba ojačitve plošče nad pritličjem v novi čakalnici z FE nosilcem. V ceni potrebno upoštevati vsa potrebna dela in ves material za kvalitetno izvedbo, po detajlu projektanta:</t>
  </si>
  <si>
    <t>Izvedba ležišča za naleganje FE nosilca
 -dolbljenje utora v obstoječih zidovih, dim. cca 50/50 cm, z odvozom ruševin v trajno deponijo
 - izvedba podlage za naleganje nosilca z podbetoniranjem v debelini 25 cm, širina 40 cm, beton C25/30, vključno z izvedbo opaža.</t>
  </si>
  <si>
    <t>Dobava in vgradnja nosilca HEA 260, vpet v AB ležišče, vključno z izvedbo potrebnega podlivanja. 
 - nosilec barvan v barvi po izboru predstavnika ZVKDS in projektanta arhitekture
 - stik s stropom izveden z zagozdnicami - zajeto v ceni postavke!</t>
  </si>
  <si>
    <t>Odstranitev dela obstoječih ometov sten in stropov, ki so v slabem stanju,  kompletno z iznosom ruševin iz objekta, nakladanjem in odvozom v trajno deponijo, s plačilom vseh taks in pristojbin. 
'V ceni je potrebno upoštevati tudi:
 -odstranitev obstoječega ometa 
-pranje zidu z vodnim curkom (obvezno brez tlaka, ) po pranju in pred nadaljnjim postopkom sanacije je potrebno zid temeljito posušiti (min. 5 dni)</t>
  </si>
  <si>
    <t xml:space="preserve"> *Opomba: pred pričetkom odstranjevanja ometov obvezen pregled ometov s strani predstavnika ZVKDS in nadzora, ki določita dejanski obseg odstranitve ometov!
Ocenjeno na 30% celotne površine!</t>
  </si>
  <si>
    <t xml:space="preserve">Dobava materiala in izdelava ometa sten na mestih odstranjenega ometa, vključno očiščenje podlage, izdelava obrizga, grobi in fini omet. </t>
  </si>
  <si>
    <t xml:space="preserve">Dobava materiala in izvedba izravnave podlage sten na lokaciji stenske keramike obstoječih sten, izvedeno po rušitvi keramike. </t>
  </si>
  <si>
    <t>Dobava, montaža, demontaža in amortizacija delovnih  odrov  za  dela v prostorih z višino več kot 3m.</t>
  </si>
  <si>
    <t>Izvedba premestitve klimatskih naprav na novo lokacijo, vključno z izdelavo potrebnih podaljškov cevi, ustreznimi zajemi zraka in priklopi, ponovno polnjenje s plinom. Prestavitev na enotno lokacijo po načrtu. Upoštevati kompletno izvedbo, z vsem delom in materialom, testiranjem.</t>
  </si>
  <si>
    <t>Dobava materiala in izdelava FE zapore za zunanje enote klima naprav. Izvedeno iz:</t>
  </si>
  <si>
    <t xml:space="preserve"> - okvir iz FE profilov dim. 50/50/2mm, z vsem  montažnim materialom</t>
  </si>
  <si>
    <t xml:space="preserve"> - maska iz perforirane pločevine, kot npr. Prometall diskret</t>
  </si>
  <si>
    <t xml:space="preserve"> - doplačilo za izvedbo vrat v pločevini, zaklepanje na ključ</t>
  </si>
  <si>
    <t>Gradbena pomoč pri raznih manjših gradbenih delih, kot pomoč obrtnikom in instalaterjem, razna izsekavanja, podbetoniranja, obračun po dejansko porabljenem času in materialu:</t>
  </si>
  <si>
    <t>KV delavec</t>
  </si>
  <si>
    <t>VKV delavec</t>
  </si>
  <si>
    <t>1_4</t>
  </si>
  <si>
    <t>1.1.1.C14</t>
  </si>
  <si>
    <t>material, vključno z dostavo</t>
  </si>
  <si>
    <t>A. PRIPRAVLJALNA DELA - Dobava in montaža, amortizacija za čas gradnje in demontaža kvalitetnega fasadnega odra za dela do višine 5m.</t>
  </si>
  <si>
    <t>A. PRIPRAVLJALNA DELA - Dobava in montaža protiprašne zaščite fasadnega odra (PVC, juta ...).</t>
  </si>
  <si>
    <t>A. PRIPRAVLJALNA DELA - Dobava in postavitev lovilnega odra nad vhodi v objekt  širine 150 cm, dolžine 400 cm</t>
  </si>
  <si>
    <t>A. PRIPRAVLJALNA DELA - Kvalitetna zaščita oken in vrat s PVC folijo pred pričetkom del, odstranitev zaščite in čiščenje oken po končanih delih.</t>
  </si>
  <si>
    <t>A. PRIPRAVLJALNA DELA - Pomoč pri izvedbi sondažnih raziskav ometov in opleskov, na podlagi zahtev ZVKDS, izvedba pregleda vseh površin fasade, vseh okrasnih elementov itd. za določitev kvalitete obstoječega stanja. Izvedba v prisotnosti odgovornega nadzornika ter odgovorne konservatorke.
Dostop s fasadnega odra.</t>
  </si>
  <si>
    <t xml:space="preserve"> *Na podlagi pregleda se ugotovi in poda količina obsega rušitvenih del in obnove.
Obračun po dejansko porabljenem času na podlagi potrditve nadzora.</t>
  </si>
  <si>
    <t>A. PRIPRAVLJALNA DELA - Demontaža obstoječih kleparskih izdelkov iz pločevine, z vsemi podlogami ter odvoz v trajno deponijo.</t>
  </si>
  <si>
    <t>A. PRIPRAVLJALNA DELA - Demontaža obstoječih elementov na fasadi, z vsemi podlogami, transport na gradbiščno deponijo, zaščita, očiščenje ter ponovna montaža po končanih delih: *količina je ocenjena!</t>
  </si>
  <si>
    <t xml:space="preserve"> - hišna številka</t>
  </si>
  <si>
    <t>1.1.1.D8</t>
  </si>
  <si>
    <t xml:space="preserve"> - kamnita tabla</t>
  </si>
  <si>
    <t>1.1.1.D9</t>
  </si>
  <si>
    <t xml:space="preserve"> - oglasna tabla</t>
  </si>
  <si>
    <t>1.1.1.D10</t>
  </si>
  <si>
    <t>B. ODSTRANITEV OBSTOJEČIH OMETOV - Popolna odstranitev finega ter grobega ometa, do trdne podlage, odvoz ruševin na gradbiščno deponijo, izdelava posnetka za utore, upoštevana razvita površina:
 *upoštevana površina, kjer se odstranita oba ometa - ocenjeno na 40% površin!
 *upoštevana površina, kjer se grobi omet ne odstranjuje - ocenjeno na 40% površin!</t>
  </si>
  <si>
    <t xml:space="preserve"> - Ravna površina</t>
  </si>
  <si>
    <t>1.1.1.D11</t>
  </si>
  <si>
    <t xml:space="preserve"> - Okvirji okoli odprtin, fasadni del ter špaleta, rš. 40 cm</t>
  </si>
  <si>
    <t>1.1.1.D12</t>
  </si>
  <si>
    <t xml:space="preserve"> - Venec nad vrati</t>
  </si>
  <si>
    <t>1.1.1.D13</t>
  </si>
  <si>
    <t xml:space="preserve"> - Zgornji venec</t>
  </si>
  <si>
    <t>1.1.1.D14</t>
  </si>
  <si>
    <t>B. ODSTRANITEV OBSTOJEČIH OMETOV - Odstranitev obstoječega finega ometa, s struganjem, do trdne podlage, odvoz ruševin na gradbiščno deponijo, izdelava posnetka za utore, upoštevana razvita površina:  *upoštevana površina, kjer se grobi omet ne odstranjuje - ocenjeno na 40% površin!</t>
  </si>
  <si>
    <t>1.1.1.D15</t>
  </si>
  <si>
    <t>1.1.1.D16</t>
  </si>
  <si>
    <t>1.1.1.D17</t>
  </si>
  <si>
    <t>1.1.1.D18</t>
  </si>
  <si>
    <t>B. ODSTRANITEV OBSTOJEČIH OMETOV - Ročno čiščenje ter pranje celotne fasade z vodnim curkom pod pritiskom kompletno z okrasnimi elementi po odbitju ometa.</t>
  </si>
  <si>
    <t xml:space="preserve"> *OPOMBA: pritisk pranja prilagoditi stanju ometov, previdno izvajanje!</t>
  </si>
  <si>
    <t>1.1.1.D19</t>
  </si>
  <si>
    <t>B. ODSTRANITEV OBSTOJEČIH OMETOV - Izdelava utorov  za razvod obstoječih instalacij podometno, z odstranitvoijo ruševin v trajno deponijo, vgradnja podometnih cevi, zametavanje po vgrdanji cevi ter vzpostavitev povezav:
 *količina je ocenjena, obračun po dejansko izvedenih količinah!</t>
  </si>
  <si>
    <t xml:space="preserve"> - izdelava utorov prereza cca 5-8x10-15cm, z zametavanjem  po končanih delih</t>
  </si>
  <si>
    <t>1.1.1.D20</t>
  </si>
  <si>
    <t xml:space="preserve"> - dobava in vgradnja podomtenih cevi RB fi 23-32mm</t>
  </si>
  <si>
    <t>1.1.1.D21</t>
  </si>
  <si>
    <t xml:space="preserve"> - dobava in vgradnja podometnih cevi PE fi 30mm - odvod kondenza klima naprav</t>
  </si>
  <si>
    <t>1.1.1.D22</t>
  </si>
  <si>
    <t xml:space="preserve"> - delo električarja - ocena</t>
  </si>
  <si>
    <t>1.1.1.D23</t>
  </si>
  <si>
    <t>C. IZVEDBA NOVIH OMETOV - Izdelava grobega ometa fasade v apneni malti s predhodnim obrizgom, transporti ter pomožnimi deli (enaka oblika kot obstoječi), kompletno s predpremazom za stabilizacijo podlage. Obračun po m2 razvite površine obdelave.</t>
  </si>
  <si>
    <t>1.1.1.D24</t>
  </si>
  <si>
    <t>1.1.1.D25</t>
  </si>
  <si>
    <t>1.1.1.D26</t>
  </si>
  <si>
    <t>1.1.1.D27</t>
  </si>
  <si>
    <t>C. IZVEDBA NOVIH OMETOV - Izdelava fasadnega finega ometa iz industrijsko izdelane malte, nanos po celotni površini fasade (0,8 mm)</t>
  </si>
  <si>
    <t>1.1.1.D28</t>
  </si>
  <si>
    <t>1.1.1.D29</t>
  </si>
  <si>
    <t>1.1.1.D30</t>
  </si>
  <si>
    <t>1.1.1.D31</t>
  </si>
  <si>
    <t>D. SLIKOPLESKARSKA DELA - Impregnacija novo ometanih in obdelanih fasadnih površin z emulzijskim premazom za boljšo sprijemljivost barve. Emulzijski premaz izbran po navodilih ZVKSD.</t>
  </si>
  <si>
    <t>1.1.1.D32</t>
  </si>
  <si>
    <t>D. SLIKOPLESKARSKA DELA - Dvakratno slikanje ometanih fasadnih površin z 1-komponentno silikatno barvo  kot npr. Rofix RENO 1K ali enakovredno,  s predhodno impregnacijo. Barva po barvni študiji zavoda za spomeniško varstvo. V ceni/enoto je potrebno upoštevati faktor na razvito površino obdelave! Obračun po m2 narisne površine barvane fasade!</t>
  </si>
  <si>
    <t>1.1.1.D33</t>
  </si>
  <si>
    <t>1.1.1.D34</t>
  </si>
  <si>
    <t>1.1.1.D35</t>
  </si>
  <si>
    <t>Izvedba čiščenje in restavratorska obnova obstoječe keramika v čakalnicah (poškodovano se replicira):
 - pregled obstoječega stanja, stanje podlage, pregled s pretrkavanjem
 - morebitno odstranjevanje slabo sprijetih ploščic
 - čiščenje povšine ploščič, neabrazivna čistila
 - fugiranje fug v tonu originala na vseh  površinah z namenom preprečevanja vdora vode
 - zaščitni premaz</t>
  </si>
  <si>
    <t xml:space="preserve"> *Očiščenje celotne površine podlage</t>
  </si>
  <si>
    <t xml:space="preserve"> *Repliciranje keramike na poškodovanih mestih (ocenjeno na 10% površine, obračun po dejansko izvedeni količini dela)</t>
  </si>
  <si>
    <t>Izvedba kompletne replike tlaka po vzoru obstoječega 
V ceni potrebno upoštevati kompletno izvedbo:
 - rušenje obstoječega tlaka do zdrave nosilne podlage
 - brušenje obstoječe podlage ter izvedba izravnave
 - dobava finalne obloge ter polaganje tlaka v keramiki kot obstoječa - uskladiti z ZVKDS in projektantom arhitekture!</t>
  </si>
  <si>
    <t xml:space="preserve"> * postavka se izvede v kolikor se ugotovi, da obstoječi tlak ni kvaliteten in je potreben zamenjave
 *Stanje se določi po ogledu v sodelovanju s predstavniki ZVKDS ter nadzorom!
 *ni zajeto v skupni rekapitulaciji!</t>
  </si>
  <si>
    <t>Izvedba čiščenje in restavratorska obnova obstoječe keramika v vetrolovu in vestbullu (poškodovano se replicira)
 - pregled obstoječega stanja, stanje podlage, pregled s pretrkavanjem
 - morebitno odstranjevanje slabo sprijetih ploščic
 - čiščenje povšine ploščič, neabrazivna čistila
 - fugiranje fug v tonu originala na vseh  površinah z namenom preprečevanja vdora vode
 - zaščitni premaz</t>
  </si>
  <si>
    <t>Izvedba kompletne replike tlaka po vzoru obstoječega 
V ceni potrebno upoštevati kompletno izvedbo:
 - rušenje obstoječega tlaka do zdrave nosilne podlage
 - brušenje obstoječe podlage ter izvedba izravnave
 - dobava finalne obloge ter polaganje tlaka v keramiki kot obstoječa - uskladiti z ZVKDS  in projektanta arhitekture!</t>
  </si>
  <si>
    <t xml:space="preserve">Restavratorska obnova lesenih stenskih oblog višine 120 cm z izvedeno profilacijo po načrtu arhitekture. Upoštevati kompletno izvedbo. Podana količina v m1 obloge! </t>
  </si>
  <si>
    <t xml:space="preserve"> *Demontaža poškodovanih oblog, odvoz v trajno deponijo - ocenjeno na 5% celote.</t>
  </si>
  <si>
    <t xml:space="preserve"> *Sanacija obstoječih oblog, z vsem delom in materialom</t>
  </si>
  <si>
    <t xml:space="preserve"> *Izdelava in montaža novih oblog po vzoru obstoječih</t>
  </si>
  <si>
    <t>Sanacija obstoječih kovinskih elementov. V postavki potrebno upoštevati: 
 - čiščenje in brušenje površin
 - nanos temelja
 - 2x nanos barve po navodilih ZVKDS in projektanta arhitekture
Upoštevati kompletno izvedbo, z vsem delom in materialom.</t>
  </si>
  <si>
    <t xml:space="preserve"> *Steber, višine 3,66 m, premera 25 cm, profilirano</t>
  </si>
  <si>
    <t xml:space="preserve"> *Ograja pri blagajni, višine 1,05 m, profilirano</t>
  </si>
  <si>
    <t xml:space="preserve"> *Repliciranje vrat
 *po navodilih ZVKDS in projektanta arhitekture</t>
  </si>
  <si>
    <t xml:space="preserve"> *Restavriranje vrat
 *po navodilih ZVKDS in projektanta arhitekture</t>
  </si>
  <si>
    <t xml:space="preserve"> *po navodilih ZVKDS in projektanta arhitekture</t>
  </si>
  <si>
    <t>Razna dela in strokovna pomoč pri ostalih delih, izvedba potrebnih sondiranj ipd. Količina ocenjena, obračun po dejansko izvedenih količinah.</t>
  </si>
  <si>
    <t xml:space="preserve"> - PRED IZVEDBO IZVAJALEC IZVEDE MERITVE NA LICU MESTA!
 - PRED IZVEDBO v POTRDITEV DELAVNIŠKE NAČRTE z VZORCI MATERIALOV
 - VSA ODSTOPANJA USKLADITI z ODGOVORNIM PROJEKTANTOM.</t>
  </si>
  <si>
    <t xml:space="preserve"> *opomba: za vse elemente je potrebno izdelati delavniške načrte, katere se posreduje v potrditev projektanta arhitekture in predstavnika ZVKDS.</t>
  </si>
  <si>
    <t>Dobava in montaža  montažnih suhomontažnih pregradnih sten in oblog, sistema Knauf ali enakovredno. V ceni je potrebno upoštevati vso potrebno podkonstrukcijo, pritrdilni material, izolacijo, vgradnjo vogalnikov  in bandažiranje stikov:</t>
  </si>
  <si>
    <t>Doplačilo za nadomestitev običajnih MK plošč GKB z vlagoodpornimi impregniranimi MK ploščami GKBI. Upoštevati le razliko v ceni med ploščama GKB in GKBI!</t>
  </si>
  <si>
    <t>Doplačilo za vgradnjo ojačitev v mavčnokartonskih stenah in oblogah , na mestih vgradnje vrat, sanitarnih elementov in opreme:</t>
  </si>
  <si>
    <t xml:space="preserve"> *ojačitveni UA profili</t>
  </si>
  <si>
    <t>1.1.1.G4</t>
  </si>
  <si>
    <t xml:space="preserve"> *plošča OSB3, deb.12mm</t>
  </si>
  <si>
    <t>1.1.1.G5</t>
  </si>
  <si>
    <t xml:space="preserve"> *blagajna</t>
  </si>
  <si>
    <t>1.1.1.G6</t>
  </si>
  <si>
    <t xml:space="preserve"> *SV NN novo</t>
  </si>
  <si>
    <t>1.1.1.G7</t>
  </si>
  <si>
    <t>Dobava in montaža predelnih sten v sanitarijah sistema MAX ali enakovredno, kompletno z vso potrebno podkonstrukcijo, delom in materialom:</t>
  </si>
  <si>
    <t xml:space="preserve"> *Predelne stene v sanitarijah, do višine 200 cm, 10 cm dvignjeno od tal, na INOX nogah</t>
  </si>
  <si>
    <t>1.1.1.G8</t>
  </si>
  <si>
    <t xml:space="preserve"> *Pregradni elementi med pisoarji, dim. 40/200, 10 cm dvignjeno od tal, na INOX nogah</t>
  </si>
  <si>
    <t>1.1.1.G9</t>
  </si>
  <si>
    <t xml:space="preserve"> *Doplačilo za izvedbo vrat v stenah sanitarij, kompletno z vsem okovjem, zaklepanjem,…</t>
  </si>
  <si>
    <t xml:space="preserve"> *Prostor SV NN</t>
  </si>
  <si>
    <t xml:space="preserve"> *Prostor blagajn - ergonomsko oblikovan</t>
  </si>
  <si>
    <t>Dobava materiala in izvedba finalne obloge tlaka. V postavki upoštevati obstenska zaokrožnica. Izvedba na nov tehnični pod (zajet ločeno). Upoštevati kompletno izvedbo z vsem delom in materialom!</t>
  </si>
  <si>
    <t xml:space="preserve"> *Tlak iz antistatične guma</t>
  </si>
  <si>
    <t>Dobava in polaganje talne keramike po izboru projektanta arhitekture v sanitarijah, kompletno s stičenjem stikov, vsem delom in veznim materialom. Stiki s obrobo ali stensko keramiko kitani s trajnoeslatičnim kitom v barvi fugirne mase Nabavna cena keramike do 40€/m2, dimenzija in barva po izboru projektanta:
NOVA KERAMIKA protizdrsni faktor R10</t>
  </si>
  <si>
    <t xml:space="preserve"> *Glej shemo keramike S 5.2.2! Kot npr. ESAGONO 24 - 24x27,7 cm, R10.ali enakovredno. Izhodišče pri polaganju ploščic se preveri na shemi polaganja keramike.</t>
  </si>
  <si>
    <t>1.1.1.I2</t>
  </si>
  <si>
    <t>Dobava in polaganje stenske obloge iz keramičnih ploščic, po izboru naročnika (kot npr. Craft | 9026-2120| 6,2x25cm | 9026 weiss (krem bela). Fuga 3mm | 119 London gray (TEMNO SIVA) Kompletno s  fugiranjem ter obdelavo vertikalnih robov z brušenjem.  Vertikalni stiki zakitani s kitom v barvi fugirne mase. Polaganje po načrtu S 3.1.6.
 * priprava podlage zajeta v zidarskih delih!</t>
  </si>
  <si>
    <t xml:space="preserve"> - PRED IZVEDBO IZVAJALEC IZVEDE MERITVE NA LICU MESTA!
 - PRED IZVEDBO v POTRDITEV DELAVNIŠKE NAČRTE z VZORCI MATERIALOV
 - VSA ODSTOPANJA USKLADITI z ODGOVORNIM PROJEKTANTOM.
Uporaba vseh materialov pri sanaciji ometov in nanosu beležev mora biti prilagojena visoko paropropropustni (apneni) tehnologiji. Uporaba akrilnih, pol disperzijskih ipd. barv ni sprejemljiva. Potrebno je uporabiti beleže (npr. apneni beleži), ki po strukturi in prekrivnosti, dosegajo enako oziroma sorodno površinsko obdelavo prvotno uporabljenih (npr. silikatni beleži). 
OPOMBA: pred izvedbo je potrebno podati vzorce finalnih zaključkov v potrditev ZVKDS in projektantu arhitekture!</t>
  </si>
  <si>
    <t>Izvedba priprave podlage obstoječih sten do zdrave podlage/osnovnega beleža.  Upoštevati struganja beleža, kitanje, fina zagladitev, čiščenje in impregniranje z razredčilno barvo.</t>
  </si>
  <si>
    <t>Dvakratno slikanje sten  in stropov  s silikatno paropropustno  barvo za notranje površine,  v  barvi po izboru arhitekta  in ZVKD!
 *opomba: upoštevano je slikanje vseh sten, zidanih obstoječih in novih, MK novih sten. Priprava sten na slikanje zajeta v izvedbi stene.</t>
  </si>
  <si>
    <t xml:space="preserve"> *slikanje sten in stropov</t>
  </si>
  <si>
    <t xml:space="preserve"> *slikanje obstoječih stropov</t>
  </si>
  <si>
    <t xml:space="preserve"> *slikanje novih spuščenih stropov</t>
  </si>
  <si>
    <t>Pri vseh pozicijah je potrebno upoštevati dobavo in montažo elementov ter spojni in tesnilni material.</t>
  </si>
  <si>
    <t>1.1.2.A1</t>
  </si>
  <si>
    <t>CEVOVODI - Cevovodi iz večplastnih plastičnih cevi iz PE-RT, z veznim slojem iz aluminija,
po EN 573-3 DIN 16892, v kolutu, spajanje s fitingi
za zatiskanje, vključno s spojnimi elementi. vodene v tlaku in zidnih regah, izolirane s izolacijo iz sintetičnega kavčuka debeline v skladu z DIN 1988,  komplet s spojnim in tesnilnim materialom</t>
  </si>
  <si>
    <t>DN 20 26×3</t>
  </si>
  <si>
    <t>1.1.2.A2</t>
  </si>
  <si>
    <t>DN 15 20×2</t>
  </si>
  <si>
    <t>1.1.2.A3</t>
  </si>
  <si>
    <t xml:space="preserve">PP ODTOČNA KANALIZACIJSKA CEV, z fitingi, tesnili in spojnim materialom
 - npr. proizvod: 
 - tip: </t>
  </si>
  <si>
    <t>Ø  110</t>
  </si>
  <si>
    <t>1.1.2.A4</t>
  </si>
  <si>
    <t>Ø  50</t>
  </si>
  <si>
    <t>1.1.2.A5</t>
  </si>
  <si>
    <t xml:space="preserve">ČISTILNI KOS, s tovarniško vgrajenim tesnilom
 - npr. proizvod: 
 - tip: </t>
  </si>
  <si>
    <t>1.1.2.A6</t>
  </si>
  <si>
    <t>TALNI SIFON - iztok 3 st., vrsta plastike PP, priključek DN50 s stranjkim dotokom DN40, z nasadnim kosom in okvirjem rešetke, rešetka iz nerjavnega jekla, nazivne mere okvirja rešetke 150x150 mm</t>
  </si>
  <si>
    <t>1.1.2.A7</t>
  </si>
  <si>
    <t>UMIVALNIK
 - za vgradnjo v pult
 - školjka iz sanitarnega porcelana vel. 48 cm
 - stoječa enoročna mešalna baterija Ø15 z veznima cevkama in kotnima ventiloma Ø15 Proiz:
 - sifon za umivalnik z odlivnim ventilom, s čepom in držalom
 - Proizvod: Ideal Standard
 - tip: po izbiri arhitekta</t>
  </si>
  <si>
    <t>1.1.2.A8</t>
  </si>
  <si>
    <t xml:space="preserve">ENOJNO POMIVALNO KORITO sestoječe iz:
 - stoječa enoročna mešalna baterija Ø15 z veznima cevkama in kotnima ventiloma Ø15
 - odlivni ventil Ø32, s čepom in držalom
 - sifon za dvojni priključek in priključkom za pomivalni stroj
 - lovilec maščob z nastavljivim iztokom </t>
  </si>
  <si>
    <t>1.1.2.A9</t>
  </si>
  <si>
    <t>WC ŠKOLJKA
 - konzolna z stenskim iztokom, sestoječa iz:
 - školjka iz sanitarnega porcelana 
 - sedežna deska
 - vgradni podometni izplakovalni kotliček z splakovalno garnituro 6-9 l in sprožilnim mehanizmom 
 - gibka vezna cevka Ø15 mm
 - Duofix montažnega elementa za stenski wc komplet z konzolami s PO wc kotličkom z aktiviranjem spredaj
 - kotni ventil  Ø15 mm</t>
  </si>
  <si>
    <t xml:space="preserve"> - Proizvod: Ideal Standard
 - tip: po izbiri arhitekta</t>
  </si>
  <si>
    <t>1.1.2.A10</t>
  </si>
  <si>
    <t>Kompleten pisoar, sestoječ iz:
-pisoarne školjke iz sanitarne keramike,  barva po izbiri arhitekta
-montažnega elementa za pisoarno školjko, proizvod GEBERIT, vključno s setom za predstensko montažo
-izplakovalne šobe DN15 s podometnim ventilom DN15 s pokromano kapo in rozeto
-pokromanega sifon dim. 50 mm z zidno rozeto                                                                                                                                                        -ravnega ventila DN15 za vzidavo</t>
  </si>
  <si>
    <t xml:space="preserve"> - npr. Ideal Standard
 - tip: po izbiri arhitekta</t>
  </si>
  <si>
    <t>1.1.2.A11</t>
  </si>
  <si>
    <t>Armatura in omarica za izplakovalno armaturo za periodično izpiranje pisoarnih stenskih školjk, sestoječa iz:
-omarice z vratci na tečaje in zapiranje s ključem, izdelane iz nerjaveče pločevine, dim. cca 40x40/16 cm
-izplakovalne garniture sestoječe iz samozapornega magnetnega ventila  - DN15 - kos1
-poševnosedežnega ventila z dvojno regulacijo - DN15 - kos 2, DN20 - kos 1
-lovilca nesnage - DN15 - kos 1
-programske ure (časovni rele) - kos 1
-infrardečega senzorja za montažo na steno - kos 1
-transformatorja za 230/24V~ - kos 1
-kompletno s tesnilnim, pritrdilnim in drobnim montažnim materialom</t>
  </si>
  <si>
    <t>1.1.2.A12</t>
  </si>
  <si>
    <t>Kompleten umivalnik  za invalide sestoječ iz:
 - školjka iz sanitarnega porcelana z nagibnim mehanizmom, montaža na ZIDANO steno, komplet z nosilno konstrukcijo
 - Tip: ATLANTIS
 - stoječa enoročna nikljana mešalna baterija  DN 15 z veznima cevkama in kotnima ventiloma  DN15
 - Proizvod: CERAMICA DOLOMITE
 - Tip: ATLANTIS
 - sifon za umivalnik z fleksibilnim priključkom odlivnim ventilom DN 25, s čepom in držalom</t>
  </si>
  <si>
    <t>1.1.2.A13</t>
  </si>
  <si>
    <t>Kompletna WC garnitura sestoječa iz:
 - školjka za invalide iz sanitarnega porcelana, bele barve s spodnjim odtokom 
 - sedežna deska s pokrovom
 - izplakovalni kotliček za montažo na kamnito steno z odsesovalno garnituro in sprožilnim mehanizmom
 - gibka vezna cevka DN15 mm s priključki
 - kotni ventil  DN15 mm
 - fiksno držalo
 - premično držalo
 - Proizvod: CERAMICA DOLOMITE
 - Tip: ATLANTIS</t>
  </si>
  <si>
    <t>1.1.2.A14</t>
  </si>
  <si>
    <t>Oprema sanitarij za invalide, komplet z montažnim materialom :
- ogledalo s premičnim naklonom, komplet z drobnim pritrdilnim materialom za montažo na zid, komplet s poličko.
- kromirano držalo za milo
- kromirano držalo za brisače
- kromirano držalo toaletni papir
- kromirana kljukica za obleko
- kromirana metlica za WC
- kromiran koš za odpadke</t>
  </si>
  <si>
    <t>1.1.2.A15</t>
  </si>
  <si>
    <t>PODOMETNI VENTIL
 - za nazivni tlak PN10, za hladno vodo vključno s tesnilnim materialom</t>
  </si>
  <si>
    <t xml:space="preserve"> *DN15</t>
  </si>
  <si>
    <t>1.1.2.A16</t>
  </si>
  <si>
    <t xml:space="preserve"> *DN20</t>
  </si>
  <si>
    <t>1.1.2.A17</t>
  </si>
  <si>
    <t>PRETOČNI GRELNIK VODE
 - izvedba za spodnjo montažo, toplotna izolacija po EN60335 iz trdega poliuretana d=50 mm, el. grelnik  enostopenjski, 220V, 50Hz, enofazni grelnik moči  2 kW, možnost nastavitve  temperature zvezno od 35°C do 75°C
 - z zaščito proti predgretju, s signalno lučko, v  standardni izvedbi proizvajalca,  notranji rezervoar odporen proti koroziji-dvostransko emajliran,  tlak do 6 bar. 
 - proizvod kot npr.: GORENJE
 - Tip: 
 - N= 2 kW     
 - V=5 l</t>
  </si>
  <si>
    <t>1.1.2.A18</t>
  </si>
  <si>
    <t>AKUMULACIJSKI GRELNIK VODE
 - izvedba za vertikalno montažo, toplotna izolacija po EN60335  z magnezijevo anodo, el. grelnik  enostopenjski, 220V, 50Hz, enofazni grelnik moči  2 kW, možnost nastavitve  temperature zvezno od 35°C do 75°C
 - z zaščito proti predgretju, s signalno lučko, v  standardni izvedbi proizvajalca,  notranji rezervoar odporen proti koroziji-dvostransko emajliran,  tlak do 6 bar. 
 - kot npr. proizvod: GORENJE
 - Tip: 
 - N= 2 kW     
 - V=80 l</t>
  </si>
  <si>
    <t>1.1.2.A19</t>
  </si>
  <si>
    <t>DEMONTAŽA  - Demontaža , oklop in začepljenje obstoječih priključkov sasnitarnih elemetov. Vključno z vsem tesnilnim masterialom</t>
  </si>
  <si>
    <t>1.1.2.A20</t>
  </si>
  <si>
    <t>DEZINFEKCIJA komplet vseh cevovodov</t>
  </si>
  <si>
    <t>1.1.2.A21</t>
  </si>
  <si>
    <t>TLAČNI PREIZKUS s hladno vodo p=10 bar, komplet z izdelavo zapisnika</t>
  </si>
  <si>
    <t>1.1.2.A22</t>
  </si>
  <si>
    <t>GRADBENA POMOČ instalaterjem: prebijanje, zazidava odprtin, vratnje lukenj</t>
  </si>
  <si>
    <t xml:space="preserve"> *ocena 2% vrednosti - NOTRANJI VODOVOD</t>
  </si>
  <si>
    <t>1.1.2.A23</t>
  </si>
  <si>
    <t>PRIPRAVLJALNA  IN ZAKLJUČNA DELA - zarisovanje, izmere, poizkusno obratovanje</t>
  </si>
  <si>
    <t xml:space="preserve"> *ocena 4% vrednosti - NOTRANJI VODOVOD</t>
  </si>
  <si>
    <t>1.1.2.B1</t>
  </si>
  <si>
    <t>TOPLOTNA ČRPALKA - SPLIT SISTEM
 - V enojni split izvedbi, z vgrajenim zimskim setom, ki omogoča gretje pri temperaturi -10°C. Sestavljena iz zunanje in notrane enote stenske izvedbe z direktno ekspanzijo. Enote se dobavi z daljinskim upravljalnikom, za montažo na zid in žičnimi povezavami med notranjo in zunanjo enoto. Vključno z montažo, zagonom in vsem montažnim in tesnilnim materialom
 - Proizvod kot npr. : Mitsubishi</t>
  </si>
  <si>
    <t xml:space="preserve"> - Tip: notranja enota MSZ-DW25VF-E1 - kos 1
 - Qgrelna: 3,15 kW
 - Qhladilna: 2,5 kW
 - Tip: zunanja enota MUZ-DW25VF-E1 - kos 1
 - N = 0,8 kW
 - U = 230 V</t>
  </si>
  <si>
    <t>1.1.2.B2</t>
  </si>
  <si>
    <t>TOPLOTNA ČRPALKA - SPLIT SISTEM
 - V enojni split izvedbi, z vgrajenim zimskim setom, ki omogoča gretje pri temperaturi -10°C. Sestavljena iz zunanje in notrane enote stenske izvedbe z direktno ekspanzijo. Enote se dobavi z daljinskim upravljalnikom, za montažo na zid in žičnimi povezavami med notranjo in zunanjo enoto. Vključno z montažo, zagonom in vsem montažnim in tesnilnim materialom in DODATNIM MODILOM ZA priključitev signalizacije klim na SCADA sistem preko Ethernet omrežja
 - Proizvod kot npr.: Mitsubishi</t>
  </si>
  <si>
    <t xml:space="preserve"> - Tip: notranja enota MSZ-DW35VF-E1 - kos 1
 - Qgrelna: 3,6 kW
 - Qhladilna: 3,5 kW
 - Tip: zunanja enota MUZ-DW35VF-E1 - kos 1
 - N =1,3 kW
 - U = 230 V</t>
  </si>
  <si>
    <t>1.1.2.B3</t>
  </si>
  <si>
    <t xml:space="preserve"> - Tip: notranja enota MSZ-DW50VF - kos 1
 - Qgrelna: 5,4 kW
 - Qhladilna: 5 kW
 - Tip: zunanja enota MUZ-DW50VF - kos 1
 - N = 2,2 kW         
 - U = 230 V</t>
  </si>
  <si>
    <t>1.1.2.B4</t>
  </si>
  <si>
    <t>TOPLOTNA ČRPALKA - SPLIT SISTEM
 - V enojni split izvedbi, z vgrajenim zimskim setom, ki omogoča gretje pri temperaturi -10°C. Sestavljena iz zunanje in notrane enote kanalske izvedbe z direktno ekspanzijo. Enote se dobavi z daljinskim upravljalnikom, za montažo na zid in žičnimi povezavami med notranjo in zunanjo enoto. Vključno z montažo, zagonom in vsem montažnim in tesnilnim materialom.
 - Proizvod kot npr.: Mitsubishi</t>
  </si>
  <si>
    <t xml:space="preserve"> - Tip: notranja enota PEAD-M71JA - kos 1
 - Qgrelna: 8 kW
 - Qhladilna: 7,1 kW
 - Tip: zunanja enota SUZ-SM71VA - kos 1
 - N = 2,28 kW
 - U = 230 V</t>
  </si>
  <si>
    <t>1.1.2.B5</t>
  </si>
  <si>
    <t>Aluminijasta dovodna/odvodna rešetka, kompletno z elementom za regulacijo količine zraka, proizvod Bossplast ali ustrezni drugi, tip</t>
  </si>
  <si>
    <t>SVO 1025x225 SC02</t>
  </si>
  <si>
    <t>1.1.2.B6</t>
  </si>
  <si>
    <t>1.1.2.B7</t>
  </si>
  <si>
    <t>Cevovodi iz bakrenih cevi za povezavo hladilnih naprav, izdelani v paru,
s tovarniško izolacijo, vključno s fitingi, tesnilni oz. dodajni material. Polaganje vkanale ali na police.</t>
  </si>
  <si>
    <t>1/4" - 3/8"</t>
  </si>
  <si>
    <t>1.1.2.B8</t>
  </si>
  <si>
    <t>3/8" - 5/8"</t>
  </si>
  <si>
    <t>1.1.2.B9</t>
  </si>
  <si>
    <t>Odtočna kanalizacijska cev iz trdega PVC-ja, spajanje na obojko, tesnenenje z gumi tesnili, komplet s fasonzkimi kosi, tesnilnim in spojnim materialom</t>
  </si>
  <si>
    <t xml:space="preserve"> *fi 32</t>
  </si>
  <si>
    <t>1.1.2.B10</t>
  </si>
  <si>
    <t>Demontaža in  ponovan montaža obstoječih zunajih enot klima naprav vključno z praznenjem plina, ponovnim  polnjenjem in zagonom z montažnim in tesnilnim materialom.</t>
  </si>
  <si>
    <t>1.1.2.B11</t>
  </si>
  <si>
    <t>IR PANELI
 - Stropni IR električni paneli vključno z montažnim materialom 
 - Proizvod kot npr.: EKOSEN
 - Tip: One ideal</t>
  </si>
  <si>
    <t>300W</t>
  </si>
  <si>
    <t>1.1.2.B12</t>
  </si>
  <si>
    <t>600W</t>
  </si>
  <si>
    <t>1.1.2.B13</t>
  </si>
  <si>
    <t>STERNSKI TERMOSTA za krmiljenje IR panelov</t>
  </si>
  <si>
    <t>1.1.2.B14</t>
  </si>
  <si>
    <t>Pripravljalna in zaključna dela sestavljena iz:
- zarisovanje
- izpiranje cevovodov
- tlačni preizkus
- odzračenje sistema
- zagon sistema 
- merjenje tlakov in temperatur
- izdelava zapisnikov
Poskusno obratovanje traja 72 ur.</t>
  </si>
  <si>
    <t xml:space="preserve"> *ocena 1% vrednosti - OGREVANJA</t>
  </si>
  <si>
    <t>1.1.2.C1</t>
  </si>
  <si>
    <t>1.1.2.C2</t>
  </si>
  <si>
    <t>ČRPALKAZA KONDENZAT - Črpalka za prčrpavanje kondenzata iz kleti v meteorno kanalizacijo
 - kot npr: CONIBO</t>
  </si>
  <si>
    <t>1.1.2.C3</t>
  </si>
  <si>
    <t>DUŠILEC ZVOKA
 - za dušenje šuma ventilatorja iz pocinkane pločevine  z dušilnimi kulisami polnjenimi z negorljivim absorbcijskim materialom.
 - priozvod kot npr.  Bossplast
 -  vel.500x400x2000, d=100, s=80, n=3</t>
  </si>
  <si>
    <t>1.1.2.C4</t>
  </si>
  <si>
    <t>ODVODNI CEVNI VENTILATOR -  skupaj z montažnim in spojnim materialom
 - V’=270 m3/h
 - dp= 150Pa
 - P=30 W, U=230 V
 - Proizvod kot npr. : RUCK
 - Tip: EM 150 EC 01</t>
  </si>
  <si>
    <t>1.1.2.C5</t>
  </si>
  <si>
    <t>STROPNI VENTILATOR -  skupaj z montažnim in spojnim materialom
 - V’=19900 m3/h
 - P=71 W, U=230 V
 - Proizvod kot npr. :Master Master
 - Tip: E36202</t>
  </si>
  <si>
    <t>1.1.2.C6</t>
  </si>
  <si>
    <t>Zračni kanali pravokotnega ali okroglega preseka preseka, izdelani z pocinkane pločevine, kompletno s fazonskimi kosi, loputami  in obešalnim  materialom</t>
  </si>
  <si>
    <t>1.1.2.C7</t>
  </si>
  <si>
    <t>Toplotna izolacija dovodnih kanalov s samougasljivo in parozaporno izolacijo iz sinte-tičnega kaučuka, debelina 20 mm, kompletno z lepilom, ustreza KAIMANNFLEX</t>
  </si>
  <si>
    <t>1.1.2.C8</t>
  </si>
  <si>
    <t>Aluminijasta rešetka za izenačevanje tlakov med sosednjimi prostori, izdelana iz vlečenih Al profilov, prirejena za vgradnjo v vrata. Sestavljajo jo nosilni okvir, prečne lopatice v obliki črke V in vgradni protiokvir za razne debeline vrat, proizvod IMP Klima Idrija ali ustrezni drugi, tip</t>
  </si>
  <si>
    <t xml:space="preserve">AR-4P, 425x125 </t>
  </si>
  <si>
    <t>1.1.2.C9</t>
  </si>
  <si>
    <t>ALUMINIJASTA ZAŠČITNA ZRAČNA REŠETKA: za zaščito odprtin pred zunanjimi vplivi, izdelana iz vlečenih Al profilov. Sestavlajo jo:
 - nosilni okvir
 - prečne lopatice
 - zaščitna mreža
 - vgradni okvir
 - Rešetka je prirejena za vgradnjo na steno in je dobavljena skupaj s pritrdilnim in tesnilnim materialom.
 - Proizvod: Ibossplast
 - tip: AZR, 300/300</t>
  </si>
  <si>
    <t>1.1.2.C10</t>
  </si>
  <si>
    <t>Prezračevalni ventil za odvod zraka, izdelan iz jeklene pločevine, sestavljen iz ohišja, sedeža in premičnega krožnika, dobavljen kompletno z montažnim materialom, proizvod Bossplastali ustrezni drugi, tip</t>
  </si>
  <si>
    <t>A-LVS/100 G1 KWRM</t>
  </si>
  <si>
    <t>1.1.2.C11</t>
  </si>
  <si>
    <t>SVO 525x125 SC02</t>
  </si>
  <si>
    <t>1.1.2.C12</t>
  </si>
  <si>
    <t xml:space="preserve">Protimčesna zapora - 800*800  Prilagoditi dejanski velikosti </t>
  </si>
  <si>
    <t>1.1.2.C13</t>
  </si>
  <si>
    <t>Funkcijska navodila za obratovanje in vzdrževanje sistema.</t>
  </si>
  <si>
    <t>1.1.2.C14</t>
  </si>
  <si>
    <t>Merjenje in volumska nastavitev dovodnih in odvodnih elementov, količin zraka ter umerjanje ventilatorjev.</t>
  </si>
  <si>
    <t>1.1.2.C15</t>
  </si>
  <si>
    <t>KUHINJSKA NAPA - komplet z vgradnim ventilatorjem in filtrom za odtranjevanje vonjav primerna za vpih v prostor.
 - V'=300 m3/h
 - N=180 W, U=230 V</t>
  </si>
  <si>
    <t>1.1.2.C16</t>
  </si>
  <si>
    <t>Jeklena konstrukcija, za obešanje elementov, izdelana iz standardiziranih elementov, vključno pritrdilni material,</t>
  </si>
  <si>
    <t>1.1.2.C17</t>
  </si>
  <si>
    <t xml:space="preserve">Pregled izvedenih del in meritve mikroklime v prostorih (temperatura, vlaga, hitrost, hrup), skladno s pravilnikom o prezračevanju in klimatizaciji stavb  </t>
  </si>
  <si>
    <t xml:space="preserve"> *ocena 1% vrednosti - PREZRAČEVANJA</t>
  </si>
  <si>
    <t>1.1.2.C18</t>
  </si>
  <si>
    <t>Gradbena pomoč instalaterjem, ki zajema vse preboje in odprtine do fi 200 mm , ki so potrebne za izvedbo strojnih instalacij.</t>
  </si>
  <si>
    <t xml:space="preserve"> *ocena 2% vrednosti - PREZRAČEVANJA</t>
  </si>
  <si>
    <t>1.1.2.C19</t>
  </si>
  <si>
    <t>Pripravljalna dela, zarisovanje, preizkusno obratovanje in zaključna dela.</t>
  </si>
  <si>
    <t xml:space="preserve"> *ocena 4% vrednosti - PREZRAČEVANJA</t>
  </si>
  <si>
    <t>1.1.3.A1</t>
  </si>
  <si>
    <t>Viseča direktno indirektna svetilka v obliki krogle, LED 1 x topled, max 22, min 2.100 Lm, 3000°K, min 105 Lm/W, optika krogla bela polietilen(nelomljiva), zajla + kabel 2  m,  teža max 4 kg, d 550 mm.
Višina obešanja 3,05 m oz. se določi pri montaži.</t>
  </si>
  <si>
    <t xml:space="preserve">kot Intra Linealight Oh!_P Sospensione | 220-240 V
1 topLED 20 W DC - 20 W AC | CRI 80 10137-12137-LG     SV1                         </t>
  </si>
  <si>
    <t>1.1.3.A2</t>
  </si>
  <si>
    <t xml:space="preserve">Viseča direktno indirektna linijska svetilka   LED PCB, max 180W, min 16.000 Lm, 3000°K, ohišje aluminij profil, optika polprosojna PC, CRI&gt;90, 2 X Dali(ločena regulacija zgoraj in spodaj), barca siva cca 4000 x 70 x 80 mm,        
 - Gyon Line SDI
L HMP 4400+3400 lm 88 W 930 L1978 mm DALI-DS IP20 silver aluminium + wiring 7pol/L1 170359G2366-LG    SV2
</t>
  </si>
  <si>
    <t xml:space="preserve"> - obešala Adjustable wire suspension S10F L=1500 mm white cap 10001221501
 - Ceiling cup LS
250 with transparent cable 7x1,5 mm2 SH1500 mm silver aluminium
10011VA1596
 - Gyon/Wave C/S end cap set
silver aluminium
17020001006
 - regulacija Osram Dali PCU za standardna tipkalo(za v el.dozo). 
Se da 2 enoti in od vsake gre ločeno Dali do svetilke</t>
  </si>
  <si>
    <t>1.1.3.A3</t>
  </si>
  <si>
    <t xml:space="preserve">Nadometna linijska svetilka svetilka   LED PCB, max 110W, min 10.000 Lm, 3000°K, ohišje aluminij profil, optika polprosojna PC, CRI&gt;90, Dali, barva siva, cca 4000 x 70 x 80 mm,                                                          SV3
</t>
  </si>
  <si>
    <t xml:space="preserve"> - kot Gyon Line C/S - 2 kos
L SOP 5100 lm 54 W 940 L2242 mm DALI IP20 silver aluminium ARTICLE NO: 170231J2076-LG
 - obešala Adjustable wire suspension S10F L=1500 mm white cap 10001221501 - 3 kos
 - Ceiling cup LS - 1 kos
160 with transparent cable 5x0,75 mm2 SH1500 mm white
10011421591
 - regulacija Osram Dali PCU za standardna tipkalo(za v el.dozo-vsak prostor  1 x).  - 3 kos</t>
  </si>
  <si>
    <t>1.1.3.A4</t>
  </si>
  <si>
    <t xml:space="preserve">Viseča direktno indirektna linijska svetilka   LED PCB, max 20W, min 1150+850 Lm, 3000°K, ohišje aluminij profil, optika polprosojna PC, cca 1820 x 36 x 36 mm, siva barva     SV4
</t>
  </si>
  <si>
    <t xml:space="preserve"> - Kalis SDI 65 - 2 kos
SOP 1200+880 lm 20 W 830 L1032 mm FO IP20 silver aluminium  172714210D6-LG
 - obešala Adjustable wire suspension S10F L=1500 mm white cap 10001221501 - 1 kos
 - Ceiling cup RH - 3 kos
115 mm with hole D10 mm with transparent cable 3x0,75 mm2 SH1500 mm silver aluminium
10011B11596</t>
  </si>
  <si>
    <t>1.1.3.A5</t>
  </si>
  <si>
    <t xml:space="preserve">Viseča direktno indirektna linijska svetilka   LED PCB, max 40W, min 2000+1800 Lm, 3000°K, ohišje aluminij profil, optika polprosojna PC, cca 1820 x 36 x 36 mm, siva barva   SV5
</t>
  </si>
  <si>
    <t xml:space="preserve"> - Kalis SDI 65 - 1 kos
SOP 2150+1850 lm 38 W 830 L1872 mm FO IP20 silver aluminium 172714210J6-LG
 - obešala Adjustable wire suspension S10F L=1500 mm white cap 10001221501 - 2 kos
 - Ceiling cup RH - 1 kos
115 mm with hole D10 mm with transparent cable 3x0,75 mm2 SH1500 mm silver aluminium
10011B11596</t>
  </si>
  <si>
    <t>1.1.3.A6</t>
  </si>
  <si>
    <t>Varnostna svetilka za hodnike z LED diodami, 1 lx do 23 m s priborom za montažo, ustreza EN1838 in EN60598-2-22
 - autotest, lokalna AKU baterija, RESCLITE ESCAPE
 - Resclite Escape AD NT1 WH nadgradna, IP54, 1 h   SV41</t>
  </si>
  <si>
    <t>1.1.3.A7</t>
  </si>
  <si>
    <t>Varnostna svetilka za prostore z LED diodo, 5 lx do 3 m s priborom za montažo, ustreza EN1838 in EN60598-2-22
 - autotest, lokalna AKU baterija, RESCLITE SPOT
 - Resclite Spot AD NT1 WH nadgradna, IP54, 1 h       SV42</t>
  </si>
  <si>
    <t>1.1.3.A8</t>
  </si>
  <si>
    <t>Varnostni znak z LED diodami, nalepke po Študiji požarne varnosti, s priborom za montažo, ustreza EN50598-2-22
 - vidna do 30 m, autotest, AKU baterija, 310x65x50 mm
 - 50.000 obr.ur
 - Onlite Puresign 150 LED, vgradna / nadgradna
 -   Comsign 150 AD NT1, 4.5W, IP42, 1h                        SV43</t>
  </si>
  <si>
    <t>1.1.3.A9</t>
  </si>
  <si>
    <t>Potrdilo o brezhibnosti delovanja varnostne razsvetljave</t>
  </si>
  <si>
    <t>1.1.3.B1</t>
  </si>
  <si>
    <t>Kabli FG16(0)R16 brezhalogenski</t>
  </si>
  <si>
    <t xml:space="preserve">  1 x 1.5 mm2                                </t>
  </si>
  <si>
    <t>1.1.3.B2</t>
  </si>
  <si>
    <t xml:space="preserve">  2 x 1.5 mm2</t>
  </si>
  <si>
    <t>1.1.3.B3</t>
  </si>
  <si>
    <t xml:space="preserve">  1 x 2.5 mm2                                </t>
  </si>
  <si>
    <t>1.1.3.B4</t>
  </si>
  <si>
    <t xml:space="preserve">  3 x 1.5 mm2                            </t>
  </si>
  <si>
    <t>1.1.3.B5</t>
  </si>
  <si>
    <t xml:space="preserve">  4 x 1.5 mm2                           </t>
  </si>
  <si>
    <t>1.1.3.B6</t>
  </si>
  <si>
    <t xml:space="preserve">  5 x 1.5 mm2                            </t>
  </si>
  <si>
    <t>1.1.3.B7</t>
  </si>
  <si>
    <t xml:space="preserve">  7 x 1.5 mm2                            </t>
  </si>
  <si>
    <t>1.1.3.B8</t>
  </si>
  <si>
    <t xml:space="preserve">  3 x 2.5 mm2                           </t>
  </si>
  <si>
    <t>1.1.3.B9</t>
  </si>
  <si>
    <t xml:space="preserve">  5 x 2.5 mm2</t>
  </si>
  <si>
    <t>1.1.3.B10</t>
  </si>
  <si>
    <t xml:space="preserve">  5 x 6 mm2                            </t>
  </si>
  <si>
    <t>1.1.3.B11</t>
  </si>
  <si>
    <t xml:space="preserve">  5 x 10 mm2                           </t>
  </si>
  <si>
    <t>1.1.3.B12</t>
  </si>
  <si>
    <t>Kabelska polica PK, vroče pocinkana, s priborom, širine</t>
  </si>
  <si>
    <t xml:space="preserve">    50 mm        </t>
  </si>
  <si>
    <t>1.1.3.B13</t>
  </si>
  <si>
    <t xml:space="preserve">  100 mm                                      </t>
  </si>
  <si>
    <t>1.1.3.B14</t>
  </si>
  <si>
    <t xml:space="preserve">  200 mm                                      </t>
  </si>
  <si>
    <t>1.1.3.B15</t>
  </si>
  <si>
    <t xml:space="preserve">Finožični vodnik H07V-K, r/z  (P/F-Y) za izenačitev potencilov                           </t>
  </si>
  <si>
    <t xml:space="preserve">  1 x 4  mm2                              </t>
  </si>
  <si>
    <t>1.1.3.B16</t>
  </si>
  <si>
    <t xml:space="preserve">  1 x 16 mm2                                 </t>
  </si>
  <si>
    <t>1.1.3.B17</t>
  </si>
  <si>
    <t>Plastične cevi, samougasne</t>
  </si>
  <si>
    <t xml:space="preserve">  F 16 mm                                   </t>
  </si>
  <si>
    <t>1.1.3.B18</t>
  </si>
  <si>
    <t>Gibljive plastične cevi, samougasne</t>
  </si>
  <si>
    <t>1.1.3.B19</t>
  </si>
  <si>
    <t xml:space="preserve">  F 23 mm                                       </t>
  </si>
  <si>
    <t>1.1.3.B20</t>
  </si>
  <si>
    <t xml:space="preserve">  F 36 mm                                   </t>
  </si>
  <si>
    <t>1.1.3.B21</t>
  </si>
  <si>
    <t>Pocinkani valjanec FeZn (za E-PMO, E-G, E-1/E-2, DIP)</t>
  </si>
  <si>
    <t xml:space="preserve">  20x3 mm                              </t>
  </si>
  <si>
    <t>1.1.3.B22</t>
  </si>
  <si>
    <t>Detektor prisotnosti za vklop razsvetljave, nastavitev časa izklopa 4s do 15 min, nastavitev osvetljenosti 2-1300lx, 360 st. vodoravno, 180 st. navpično, doseg 12 m, 230 V</t>
  </si>
  <si>
    <t>1.1.3.B23</t>
  </si>
  <si>
    <t xml:space="preserve">Izdelava priključkov opreme         </t>
  </si>
  <si>
    <t>1.1.3.B24</t>
  </si>
  <si>
    <t xml:space="preserve">Izdelava spoja z vodniki za izenačitev potenciala        </t>
  </si>
  <si>
    <t>1.1.3.B25</t>
  </si>
  <si>
    <t xml:space="preserve">Doza za izenačitev potenciala PS49              </t>
  </si>
  <si>
    <t>1.1.3.B26</t>
  </si>
  <si>
    <t>Parapetni dvoprekatni Alu vgradni kanal s pregrado, komplet   npr. INKA 161-2F/72, 161x72</t>
  </si>
  <si>
    <t>1.1.3.B27</t>
  </si>
  <si>
    <t>Vtičnica, podometna,  z dozo, 230 V, 16 A, komplet</t>
  </si>
  <si>
    <t xml:space="preserve">  1L+N+PE                 </t>
  </si>
  <si>
    <t>1.1.3.B28</t>
  </si>
  <si>
    <t>Vtičnica, vgradnja v parapet, 230 V, 16 A, komplet</t>
  </si>
  <si>
    <t xml:space="preserve">  L+N+PE, 4x   </t>
  </si>
  <si>
    <t>1.1.3.B29</t>
  </si>
  <si>
    <t>Fiksni priključek, podometna, 230 V, 16 A</t>
  </si>
  <si>
    <t xml:space="preserve">  1L+N+PE </t>
  </si>
  <si>
    <t>1.1.3.B30</t>
  </si>
  <si>
    <t xml:space="preserve">  3L+N+PE          </t>
  </si>
  <si>
    <t>1.1.3.B31</t>
  </si>
  <si>
    <t>Stikalo podometno, 10 A, srednji nivo, z dozo, komplet</t>
  </si>
  <si>
    <t xml:space="preserve">  enopolno                                       </t>
  </si>
  <si>
    <t>1.1.3.B32</t>
  </si>
  <si>
    <t xml:space="preserve">Pravokotna doza                                   </t>
  </si>
  <si>
    <t xml:space="preserve">   4 mestna  </t>
  </si>
  <si>
    <t>1.1.3.B33</t>
  </si>
  <si>
    <t>Masa za  tesnenje skozi požarne cone EI60 s certifikatom</t>
  </si>
  <si>
    <t>1.1.3.B34</t>
  </si>
  <si>
    <t xml:space="preserve">Izdelava zaščitnega premaza z ognjevarnim premazom na vsaki strani zaščitne pregrade v dolžini 2 m   </t>
  </si>
  <si>
    <t>1.1.3.B35</t>
  </si>
  <si>
    <t xml:space="preserve">Označevanje tokokrogov in naprav po načrtih </t>
  </si>
  <si>
    <t>1.1.3.B36</t>
  </si>
  <si>
    <t xml:space="preserve">Izvedba priključkov glavnih dovodnih kablov na el.omare </t>
  </si>
  <si>
    <t>1.1.3.B37</t>
  </si>
  <si>
    <t xml:space="preserve">Razno profilno železo, minizirano              </t>
  </si>
  <si>
    <t>1.1.3.B38</t>
  </si>
  <si>
    <t xml:space="preserve">Dolbenje v beton, globine 20 mm    </t>
  </si>
  <si>
    <t>1.1.3.B39</t>
  </si>
  <si>
    <t xml:space="preserve">Drobni material </t>
  </si>
  <si>
    <t>1.1.3.C1</t>
  </si>
  <si>
    <t xml:space="preserve">ELEKTRO OMARA E-1: Tipska el.omara, nadometna, z vrati s ključavnico, v barvi sten, z zaščitnimi, krmilnimi, signalnimi elementi, kompletno ožičena
 -   600x1800x250 mm   </t>
  </si>
  <si>
    <t>1.1.3.C2</t>
  </si>
  <si>
    <t>ELEKTRO OMARA E-1 - oprema: Ločilno stikalo, 3p, 230/400 V</t>
  </si>
  <si>
    <t xml:space="preserve">  G40-10-U</t>
  </si>
  <si>
    <t>1.1.3.C3</t>
  </si>
  <si>
    <t>ELEKTRO OMARA E-1 - oprema: Instalac. odklopnik, 1-p, 15 kA</t>
  </si>
  <si>
    <t xml:space="preserve">     4 A</t>
  </si>
  <si>
    <t>1.1.3.C4</t>
  </si>
  <si>
    <t xml:space="preserve">   10 A</t>
  </si>
  <si>
    <t>1.1.3.C5</t>
  </si>
  <si>
    <t xml:space="preserve">   16 A </t>
  </si>
  <si>
    <t>1.1.3.C6</t>
  </si>
  <si>
    <t>ELEKTRO OMARA E-1 - oprema: Instalac. odklopnik, 3-p, 15 kA</t>
  </si>
  <si>
    <t>1.1.3.C7</t>
  </si>
  <si>
    <t>ELEKTRO OMARA E-1 - oprema: Kontaktor,  230/400 VAC</t>
  </si>
  <si>
    <t xml:space="preserve">  KN12-32                                         </t>
  </si>
  <si>
    <t>1.1.3.C8</t>
  </si>
  <si>
    <t xml:space="preserve">ELEKTRO OMARA E-1 - oprema: Bimetalni rele </t>
  </si>
  <si>
    <t xml:space="preserve">  0.24-0.4 A                 </t>
  </si>
  <si>
    <t>1.1.3.C9</t>
  </si>
  <si>
    <t>ELEKTRO OMARA E-1 - oprema: Rele s podnožjem, montaža na letev, z LED, 6 A, Schrack</t>
  </si>
  <si>
    <t xml:space="preserve">  PT570T30, 230 VAC,(4 preklopni)                   </t>
  </si>
  <si>
    <t>1.1.3.C10</t>
  </si>
  <si>
    <t>ELEKTRO OMARA E-1 - oprema: Izbirno stikalo 230 V, 10 A</t>
  </si>
  <si>
    <t xml:space="preserve">  G10-51-U  ( R-0-A , 1 pol )                             </t>
  </si>
  <si>
    <t>1.1.3.C11</t>
  </si>
  <si>
    <t>ELEKTRO OMARA E-1 - oprema: Tipkalo 230 V, 10 A</t>
  </si>
  <si>
    <t xml:space="preserve">    rumeno - test  </t>
  </si>
  <si>
    <t>1.1.3.C12</t>
  </si>
  <si>
    <t>ELEKTRO OMARA E-1 - oprema: Signalne svetilke, 230 V na vratih omare</t>
  </si>
  <si>
    <t xml:space="preserve">   rdeča </t>
  </si>
  <si>
    <t>1.1.3.C13</t>
  </si>
  <si>
    <t xml:space="preserve">   zelena </t>
  </si>
  <si>
    <t>1.1.3.C14</t>
  </si>
  <si>
    <t>ELEKTRO OMARA E-1 - oprema: Diode 230 V</t>
  </si>
  <si>
    <t>1.1.3.C15</t>
  </si>
  <si>
    <t xml:space="preserve">ELEKTRO OMARA E-1 - oprema: Svetilka z LED sijalko 8 W                          </t>
  </si>
  <si>
    <t>1.1.3.C16</t>
  </si>
  <si>
    <t xml:space="preserve">ELEKTRO OMARA E-1 - oprema: Vtičnica, plastična, n/o, 1L+N+PE, 16A, 230V       </t>
  </si>
  <si>
    <t>1.1.3.C17</t>
  </si>
  <si>
    <t>ELEKTRO OMARA E-1 - oprema: Vrstne sponke</t>
  </si>
  <si>
    <t>1.1.3.C18</t>
  </si>
  <si>
    <t>ELEKTRO OMARA E-1 - oprema: Priklop kablov v elektro omari</t>
  </si>
  <si>
    <t>1.1.3.C19</t>
  </si>
  <si>
    <t xml:space="preserve">ELEKTRO OMARA E-1 - oprema: Drobni in vezni material </t>
  </si>
  <si>
    <t>1.1.3.C20</t>
  </si>
  <si>
    <t>ELEKTRO OMARA E-2: El. omarica, podometna,  prozorna vrata, ožičena, IP43,   za 72  modulov,  590x644x100   mm   , kompletno ožičena</t>
  </si>
  <si>
    <t>1.1.3.C21</t>
  </si>
  <si>
    <t>ELEKTRO OMARA E-2 - oprema: Ločilno stikalo, 3p, 230/400 V, G25-10-U</t>
  </si>
  <si>
    <t>1.1.3.C22</t>
  </si>
  <si>
    <t>ELEKTRO OMARA E-2 - oprema: Instalac. odklopnik, 1-p, 15 kA</t>
  </si>
  <si>
    <t>1.1.3.C23</t>
  </si>
  <si>
    <t>1.1.3.C24</t>
  </si>
  <si>
    <t>ELEKTRO OMARA E-2 - oprema: Zaščitno stikalo na diferenčni tok z nadtokovno zaščito
 - KZS 2M, 230 VAC, 10 kA, 30 mA, 2p,   
 -   10 A</t>
  </si>
  <si>
    <t>1.1.3.C25</t>
  </si>
  <si>
    <t xml:space="preserve">ELEKTRO OMARA E-2 - oprema: Svetilka z LED sijalko 8 W     </t>
  </si>
  <si>
    <t>1.1.3.C26</t>
  </si>
  <si>
    <t xml:space="preserve">ELEKTRO OMARA E-2 - oprema: Vtičnica, plastična, n/o, 1L+N+PE, 16A, 230V       </t>
  </si>
  <si>
    <t>1.1.3.C27</t>
  </si>
  <si>
    <t>ELEKTRO OMARA E-2 - oprema: Vrstne sponke</t>
  </si>
  <si>
    <t>1.1.3.C28</t>
  </si>
  <si>
    <t>ELEKTRO OMARA E-2 - oprema: Priklop kablov v elektro omari</t>
  </si>
  <si>
    <t>1.1.3.C29</t>
  </si>
  <si>
    <t xml:space="preserve">ELEKTRO OMARA E-2 - oprema: Drobni in vezni material </t>
  </si>
  <si>
    <t>1.1.3.C30</t>
  </si>
  <si>
    <t>DOPOLNILNA IZENAČITEV POTENCIALA "IP"
 - Plastična omarica n/o, IP40, 315x315x150 mm, z zbiralko s priključki</t>
  </si>
  <si>
    <t>1.1.3.C31</t>
  </si>
  <si>
    <t>DOPOLNILNA IZENAČITEV POTENCIALA "DIP"
 - Plastična omarica n/o, IP40,  630x315x150 mm, z zbiralko s priključki</t>
  </si>
  <si>
    <t>IKS SISTEM  (telefonija, rač.mreže, TV sistem)</t>
  </si>
  <si>
    <t>1.1.3.D1</t>
  </si>
  <si>
    <t>vgrajena oprema v kominikacijskem vozlišču: Stikalni blok UTP,cat.6A</t>
  </si>
  <si>
    <t xml:space="preserve">  48xRJ45, višine 2xHE </t>
  </si>
  <si>
    <t>1.1.3.D2</t>
  </si>
  <si>
    <t>vgrajena oprema v kominikacijskem vozlišču: Povezovalni kabli UTP, RJ45 - RJ45, cat 6A</t>
  </si>
  <si>
    <t xml:space="preserve">  1.2 m</t>
  </si>
  <si>
    <t>1.1.3.D3</t>
  </si>
  <si>
    <t>vgrajena oprema v kominikacijskem vozlišču: Nosilec kablov</t>
  </si>
  <si>
    <t xml:space="preserve">  višine 1U</t>
  </si>
  <si>
    <t>1.1.3.D4</t>
  </si>
  <si>
    <t>vgrajena oprema v kominikacijskem vozlišču: Enota z 9 vtičnicami 1L+N+PE</t>
  </si>
  <si>
    <t>1.1.3.D5</t>
  </si>
  <si>
    <t xml:space="preserve">vgrajena oprema v kominikacijskem vozlišču: Nosilna plošča za aktivno opremo </t>
  </si>
  <si>
    <t>Aktivno opremo dobavi investitor !</t>
  </si>
  <si>
    <t>1.1.3.D6</t>
  </si>
  <si>
    <t xml:space="preserve">vgrajena oprema v kominikacijskem vozlišču: Napajalni kabel FG16(0)R16, 3 x 2.5 mm2 </t>
  </si>
  <si>
    <t>1.1.3.D7</t>
  </si>
  <si>
    <t>vgrajena oprema v kominikacijskem vozlišču: Priklop kablov na stikalne bloke</t>
  </si>
  <si>
    <t>1.1.3.D8</t>
  </si>
  <si>
    <t>vgrajena oprema v kominikacijskem vozlišču: Konfiguracija mrežne opreme (stikal in routerjev)</t>
  </si>
  <si>
    <t>1.1.3.D9</t>
  </si>
  <si>
    <t>vgrajena oprema v kominikacijskem vozlišču: Vtičnice RJ45, UTP, cat.6A, p/o, parapet, z masko</t>
  </si>
  <si>
    <t xml:space="preserve">  enojna</t>
  </si>
  <si>
    <t>1.1.3.D10</t>
  </si>
  <si>
    <t>vgrajena oprema v kominikacijskem vozlišču: UTP LAN kabel, LSHO, cat 6A, 500 MHz, 23 AWG</t>
  </si>
  <si>
    <t xml:space="preserve">  4x2 parice</t>
  </si>
  <si>
    <t>1.1.3.D11</t>
  </si>
  <si>
    <t>vgrajena oprema v kominikacijskem vozlišču: Gibljive plastične cevi, samougasne, p/o</t>
  </si>
  <si>
    <t>1.1.3.D12</t>
  </si>
  <si>
    <t xml:space="preserve">vgrajena oprema v kominikacijskem vozlišču: Finožični vodnik H07V-K, r/z  (P/F-Y) za izenačitev potencilov                           </t>
  </si>
  <si>
    <t xml:space="preserve">  1 x 6  mm2                              </t>
  </si>
  <si>
    <t>1.1.3.D13</t>
  </si>
  <si>
    <t xml:space="preserve">Razno profilno železo  </t>
  </si>
  <si>
    <t>1.1.3.D14</t>
  </si>
  <si>
    <t>Masa za tesnjenje skozi požarne cone EI60 s certifikatom</t>
  </si>
  <si>
    <t>1.1.3.D15</t>
  </si>
  <si>
    <t xml:space="preserve">Meritve parametrov kabelskih povezav </t>
  </si>
  <si>
    <t>1.1.3.D16</t>
  </si>
  <si>
    <t>Opomba: Pri vseh pozicijah je potrebno upoštevati dobavo in montažo elementov ter spojni in tesnilni material.</t>
  </si>
  <si>
    <t>Opomba: Pri vseh elementih je potrebno upoštevati spojni in tesnilni material.</t>
  </si>
  <si>
    <t>3.7</t>
  </si>
  <si>
    <t>4.1</t>
  </si>
  <si>
    <t>2.5</t>
  </si>
  <si>
    <t>Opomba:Pri vseh izdelkih upoštevati izdelavo, dobavo in montažo, vse potrebno okovje in tesnila ter opisano zasteklitev. Vsi izdelki so popolnoma izgotovljeni in finalno obdelani. Vse barve in ostali elementi po izbranem vzorcu. Izvedba po shemi, navodilu projektanta in kontroli mer na objektu. Pri vseh postavkah upoštevati tudi; ves potrebni vezni in pritrdilni material, mere kontrolirati na gradbišču; vsa pripravljalna in zaključna dela; vse potrebne delovne odre.
Izvajalec pripravi delavniške risbe elementa.
Delavniške risbe potrdita projektant in ZVKDS!
- Dimenzije posamezne ograje v shemi lahko odstopajo od dejanskega stanja (širina). 
Upoštevati je potrebno dejansko stanje na objektu!
Vse uskladiti s projektantom arhitekture ali gradbenih konstrukcij.</t>
  </si>
  <si>
    <t>Opomba: Pri vseh izdelkih upoštevati izdelavo, dobavo in montažo. Predvidena so hidravlična, osebna dvigala večjih dimenzij in sicer za 15 oseb, svetla dimenzija kabine dvigala 110 x 230 cm, širina vrat min. 90 cm, višina vrat min. 210 cm in nosilnost 1125 kg.
V dvigalu morajo biti zagotovljene otipne informacije za potrebe slepih in slabovidnih, v skladu z dodatkom E.4 k SIST 81-70, ki jih mora zagotoviti dobavitelj dvigala. Vrata dvigala so steklena.
Ker dvigalo ne bo nadzorovano, mora biti vsa vgrajena antivandalska oprema v brušenem nerjavečem jeklu. Tla v dvigalu morajo biti nedrsna in anti statična iz umetnega kavčuka. Strop in stene v dvigalu morajo biti antivandalske izvedbe.
Dvigalo mora obratovati v vseh temperaturnih razmerah, za delovanje v zimskih razmerah je zato predvideno gretje olja za nemoteno delovanje hidravličnega dvigala, za kar skrbi senzor temperature olja v agregatu dvigalu. Vsi elementi dvigala morajo biti ustrezno protikorozijsko zaščiteni.
V dvigalnem jašku mora biti zagotovljena temperatura med +5 do +40º zato je potrebno jašek ustrezno ogrevati in hladiti oziroma prilagoditi sistem delovanja dvigala, kot je že opisano gretje hidravličnega olja, skladno z navodili načrta oziroma dobavitelja dvigala.</t>
  </si>
  <si>
    <t xml:space="preserve">Opomba: Pri vseh izdelkih upoštevati izdelavo, dobavo in montažo, vse potrebno okovje in tesnila stavbno pohištvo. Vsi izdelki so popolnoma izgotovljeni! Izvedba po shemi, navodilu projektanta elektro Nova gorica.
</t>
  </si>
  <si>
    <t>Priprava in organizacija gradbišča z vsemi objekti, instalacijami, zagotovitev varnostnih in higiensko tehničnih pogojev, začasne transportne poti, oznakami gradbišča ter kasnejša odstranitev vseh objektov in vzpostavitev v prvotno stanje.</t>
  </si>
  <si>
    <t>Projektantski in geotehnični nadzor.
(Opomba: Obračun projektantskega in geotehničnega nadzora se bo izvedel po dokazljivih dejansko opravljenih urah in stroških na podlagi računa izvajalca projektantskega in geotehničnega nadzora po predhodni odobritvi s strani Naročnika oz. Inženirja)</t>
  </si>
  <si>
    <t>Arheološki nadzor po programu</t>
  </si>
  <si>
    <t>* obračun po dokazljivih stroških</t>
  </si>
  <si>
    <t>Izdelava projektne dokumentacije za projekt izvedenih del (PID) (5 tiskanih izvodov in 1 izvod v elektronski obliki).</t>
  </si>
  <si>
    <t>Izdelava tehnične dokumentacije, navodila za vzdrževanje in obratovanje (NOV) (5 tiskanih izvodov in 1 izvod v elektronski obliki).</t>
  </si>
  <si>
    <t>Izdelava Geodetskega posnetka vseh izvedenih del (5 tiskanih izvodov in 1 izvod v elektronski obliki).</t>
  </si>
  <si>
    <t>Izdelava DZO (5 tiskanih izvodov in 1 izvod v elektronski obliki).</t>
  </si>
  <si>
    <t>Izvedba obremenilnega preskusa premostitvenega objekta, dolgega do 50 m1</t>
  </si>
  <si>
    <t>* za vmesno in končno stanje;</t>
  </si>
  <si>
    <t xml:space="preserve">Izdelava projekta/elaborata za vpis posnetih vodov (obstoječih in novih) v zbirni kataster gospodarske javne infrastrukture_x000D_
</t>
  </si>
  <si>
    <t>Izvajalec je dolžan najkasneje v 30 dneh po podpisu Pogodbe predati za potrebe Naročnika računalniško, telekomunikacijsko in drugo opremo po seznamu (pred nabavo opreme le to potrdi Naročnik; vsa oprema se vrne Izvajalcu 6 mesecev po kolavdaciji):</t>
  </si>
  <si>
    <t>a</t>
  </si>
  <si>
    <t>b</t>
  </si>
  <si>
    <t>c</t>
  </si>
  <si>
    <t>Verifikacija izvedene nadgradnje podsistemov železniške infrastrukture po TSI innacionalnih predpisih ter pridobitev pozitivnega ES potrdila o verifikaciji za izvedena dela.</t>
  </si>
  <si>
    <t>* Izda jo priglašeni organ.
* TSI INF
Uredba komisije (EU) št. 1299/2014 z dne 18. novembra 2014  (vključno s trenutno uveljavljenimi spremembami in dopolnitvami) o tehničnih speciﬁkacijah za interoperabilnost v zvezi s podsistemom infrastruktura« železniškega sistema v Evropski uniji;
* TSI PRM
Uredba komisije (EU) št. 1300/2014 z dne 18. novembra 2014 (vključno s trenutno uveljavljenimi spremembami in dopolnitvami) o tehničnih speciﬁkacijah za interoperabilnost v zvezi z dostopnostjo železniškega sistema Unije za invalide in funkcionalno ovirane osebe;
* TSI ENE
Uredba komisije (EU) št. 1301/2014 z dne 18. novembra 2014  (vključno s trenutno uveljavljenimi spremembami in dopolnitvami) o tehničnih speciﬁkacijah za interoperabilnost v zvezi s podsistemom energija« železniškega sistema v Evropski uniji.
*TSI CCS
UREDBA KOMISIJE (EU) 2019/773 z dne 16. maja 2019 (vključno s trenutno uveljavljenimi spremembami in dopolnitvami) o tehničnih speciﬁkacijah za interoperabilnost v zvezi s podsistemom vodenje in upravljanje prometa« železniškega sistema v Evropski uniji.</t>
  </si>
  <si>
    <t>5</t>
  </si>
  <si>
    <t>6</t>
  </si>
  <si>
    <t>7</t>
  </si>
  <si>
    <t>8</t>
  </si>
  <si>
    <t>9</t>
  </si>
  <si>
    <t>10</t>
  </si>
  <si>
    <t>11</t>
  </si>
  <si>
    <t>v območju gradbišča zagotoviti  opremljene pisarniške prostore (za 8 delovnih mest) in sejno sobo (vključno s projektorjem in videokonferenčnim sistemom) za vsaj 30 oseb, z mini kuhinjo in sanitarijami. Prostori morajo imeti kompletno pripadajočo komunalno infrastrukturo (elektrika, vodovod, kanalizacija in telefonski priključek s telefonskim aparatom), imeti ogrevanje, klimo in biti funkcionalno opremljeni v soglasju z naročnikom. Stroški vzdrževanja, čiščenja, ogrevanja, hlajenja in razsvetljave prostorov gredo v breme izvajalca. Opremljeni prostori ostanejo na razpolago naročniku še do 6 mesecev po kolavdaciji, opremljeni prostori se 6 mesecev po kolavdaciji zapisniško vrnejo Izvajalcu</t>
  </si>
  <si>
    <t>PRENOSNIK (Pri tem opozarjamo, da mora Izvajalec zagotoviti za vse programske produkte licence (uradne verzije) vključno z operacijskim sistemom Microsoft Windows 11 ter Microsoft Office programi (MS Word, MS Excel, MS PowerPoint, ...), pripadajočo priklopno postajo, torbo, miško.</t>
  </si>
  <si>
    <t xml:space="preserve">Izkop tirne grede in materiala III.-IV.ktg z odvozom v stalno deponijo
tirna greda </t>
  </si>
  <si>
    <t xml:space="preserve">Izkop tirne grede in materiala III.-IV.ktg z odvozom v stalno deponijo
teren III.-IV.ktg </t>
  </si>
  <si>
    <t>0.2.1.C4.1</t>
  </si>
  <si>
    <t>Izkop  materiala III.-IV.ktg z odvozom in predajo pooblaščenemu zbiralcu nevarnih odpadkov (ocena 5%)</t>
  </si>
  <si>
    <t>Izkop v materialu III.-IV. kat. za kanalizacijo z odmetom oz.odvozom v stalno deponijo</t>
  </si>
  <si>
    <t>Izkop materiala v III.-IV.kat. z odvozom materiala v začasno oz.stalno deponijo
-delni izkop temelja peronskega elementa  in zaključnih zidov (ostali izkop je vključen v poglavju "spodnji ustroj")</t>
  </si>
  <si>
    <t>oporni zidovi, višine do 2m; talne plošče ipd</t>
  </si>
  <si>
    <t>Izdelava, dobava in vgraditev betonskih velbov iz prefabrikatov, C 30/37 v konstrukcije
presek 0.08-0,12 m3/m2,m1</t>
  </si>
  <si>
    <t>I.5.) MOČNOSTNE INŠTALACIJE PODHOD</t>
  </si>
  <si>
    <t>I.6.) ŠIBKOSTNE INŠTALACIJE PODHOD</t>
  </si>
  <si>
    <t>I.1.) TIRNE NAPRAVE S PERONOMA</t>
  </si>
  <si>
    <t>I.2.) ARHITEKTURA</t>
  </si>
  <si>
    <t>I.3.) ZUNANJA UREDITEV</t>
  </si>
  <si>
    <t>I.4.) ELEKTRIČNE INŠTALACIJE  ZA ZUNANJO RAZSVETLJAVO</t>
  </si>
  <si>
    <t>I.8.) ZAŠČITA IN PRESTAVITEV SV IN TK NAPRAV</t>
  </si>
  <si>
    <t>I.7.) ELEKTRIČNO GRETJE KRETNIC NA ŽP NOVA GORICA</t>
  </si>
  <si>
    <t>II.) OBNOVA DELA POSTAJNEGA POSLOPJA  NA OBMOČJU ŽELEZNIŠKE POSTAJE NOVA GORICA</t>
  </si>
  <si>
    <t>IV.) SPLOŠNO</t>
  </si>
  <si>
    <t>Izdelava aplikacije krmilnika, predpriprava za daljinsko upravljanje, preizkušanje in spuščanje v pogon, izdelava merilne in preiskusne dokumentacije, tehnični prevzemi.</t>
  </si>
  <si>
    <t>I.9.) TK NAPRAVE</t>
  </si>
  <si>
    <t>I.10.) VIDEO NADZORNI SISTEM</t>
  </si>
  <si>
    <t>I.11.) STROJNE INŠTALACIJE</t>
  </si>
  <si>
    <t>I.12.) INFORMACIJSKE OZNAKE IN OPREME PERONOV POSTAJE</t>
  </si>
  <si>
    <t>Izvajalec je pred pričetkom del dolžan preučiti predmetni IZN načrt in nanj podati morebitne pripombe. V primeru dvoumnosti v katerem koli delu načrta si je izvajalec dolžan nanje pridobiti pisna pojasnila odgovornega projektanta.</t>
  </si>
  <si>
    <t>PK delavec</t>
  </si>
  <si>
    <t>Drobni material za montažo.</t>
  </si>
  <si>
    <t>III.) PARKIRIŠČE NA ŽELEZNIŠKI POSTAJI NOVA GORICA</t>
  </si>
  <si>
    <t>1x MULTIFUNKCIJSKO napravo (barvni laserski printer, format A3, fax, scan, fotokopirec) z avtomatičnim odvzemom do A3, samodejni obojestranski podajalnik dokumentov, min. hitrost tiskanja 30 A4 strani/min (črno-belo in barvno) in 15 A3 strani/min (črno-belo in barvno), obojestranski barvni izpis, žični in brezžični mrežni vmesnik, hiter barvni skener, direktno pošiljanje v e-pošto, velik zaslon na dotik v slovenskem jeziku, obojestranski izpis, čas do prve kopije min. 7s (črno-belo) oz. 10s (barvno), min. zaloga papirja 1000 listov, hitro skeniranje s podajalnikom dokumentov.</t>
  </si>
  <si>
    <r>
      <t xml:space="preserve">Opomba: Vsa rušitvena dela je potrebno izvajati strokovno, z upoštevanjem vseh zakonov varstva pri delu !
Pri vseh rušitvah je potrebno upoštevati </t>
    </r>
    <r>
      <rPr>
        <u/>
        <sz val="8"/>
        <rFont val="Arial"/>
        <family val="2"/>
      </rPr>
      <t>iznos iz objekta, nalaganje, odvoz v trajno deponijo, s sortiranjem po vrsti odparkov ter plačilom vseh potrebnih taks</t>
    </r>
    <r>
      <rPr>
        <sz val="8"/>
        <rFont val="Arial"/>
        <family val="2"/>
      </rPr>
      <t>, razen če pri posamezni postavki ni drugače navedeno!</t>
    </r>
  </si>
  <si>
    <r>
      <t xml:space="preserve"> - PRED IZVEDBO IZVAJALEC IZVEDE MERITVE NA LICU MESTA!
 - PRED IZVEDBO v POTRDITEV DELAVNIŠKE NAČRTE z VZORCI MATERIALOV
 - VSA ODSTOPANJA USKLADITI z ODGOVORNIM PROJEKTANTOM.
 *Pred pričetkom del je potrebno ZVKDS omogočiti izvedbo dodatnih sondažnih raziskav ometov in opleskov. Na podlagi rezultatov sondažnih raziskav bodo določeni barvni toni za oplesk vseh fasad (parcialni opleski v različnih barvah s spomeniškovarstvenega stališča niso sprejemljivi). Pred izvedbo opleska bo potrebno pripraviti barvne vzorce na fasadi, ki jih bo preveril in ustrezne potrdil kons.-rest. ZVKDS. Vsi zaključni sloji MORAJO biti potrjeni s strani ZVKDS in projektanta arhitekture na podlagi pripravljenih vzorcev.</t>
    </r>
    <r>
      <rPr>
        <sz val="8"/>
        <rFont val="Arial"/>
        <family val="2"/>
      </rPr>
      <t xml:space="preserve">
 *Fasado oz. njene poškodovane omete in fasadne člene se obnovi v skladu z njeno izvorno historično strukturo in podobo. Pri rekonstrukciji ometov je potrebno uporabiti visoko paroprepustne omete (apnene - industrijske ali klasične, silikatne), grobe z granulacijo agregata 0,3-2 cm in fine omete z agregatom debeline 1-1,5 mm.
 *opomba: Količina odstranitve obstoječih ometov je ocenjena. Točna količina odstranitve oz. obseg del se določi po postavitvi fasadnega odra ob natančnem pregledu celotne površine. Obseg izvedbe po dogovoru in potrditvi predstavnika ZVKDS ter nadzora!
Obračun se izvede po dejanso opravljenih količinah izvedbe po potrditvi nadzora.</t>
    </r>
  </si>
  <si>
    <r>
      <t xml:space="preserve"> - Ravna površina
</t>
    </r>
    <r>
      <rPr>
        <i/>
        <sz val="8"/>
        <rFont val="Arial"/>
        <family val="2"/>
      </rPr>
      <t xml:space="preserve"> *OMETI:
Kot referenčni sistem izvedbe sanacije so upoštevani materiali, ki izpolnjujejo najmanj zahteve spodaj navedenih. Ponudnik naj v fazi ponudbe , v primeru drugačnih predvidenih materialov, predloži seznam upoštevanih v ponudbi!
Referenčni sistem:
 - utrjevalec podlage in predpremaz kot npr. Rofix PP 201 SILICA
 - grobi omet in modeliranje elementov fasade, renovirna in izravnalna mineralna masa kot npr. Rofix Renoplus, mikroarmiran
 - v območju podzidka do višine 50cm Rofix apneni omet za podzidke
 - zaključni omet , renovirna in izravnalna masa Rofix Renostar, mikroarmiran</t>
    </r>
  </si>
  <si>
    <r>
      <t xml:space="preserve"> - Okvirji okoli odprtin, fasadni del ter špaleta, rš. 40 cm
</t>
    </r>
    <r>
      <rPr>
        <i/>
        <sz val="8"/>
        <rFont val="Arial"/>
        <family val="2"/>
      </rPr>
      <t xml:space="preserve"> *OMETI:
Kot referenčni sistem izvedbe sanacije so upoštevani materiali, ki izpolnjujejo najmanj zahteve spodaj navedenih. Ponudnik naj v fazi ponudbe , v primeru drugačnih predvidenih materialov, predloži seznam upoštevanih v ponudbi!
Referenčni sistem:
 - utrjevalec podlage in predpremaz kot npr. Rofix PP 201 SILICA
 - grobi omet in modeliranje elementov fasade, renovirna in izravnalna mineralna masa kot npr. Rofix Renoplus, mikroarmiran
 - v območju podzidka do višine 50cm Rofix apneni omet za podzidke
 - zaključni omet , renovirna in izravnalna masa Rofix Renostar, mikroarmiran</t>
    </r>
  </si>
  <si>
    <r>
      <t xml:space="preserve"> - Venec nad vrati
</t>
    </r>
    <r>
      <rPr>
        <i/>
        <sz val="8"/>
        <rFont val="Arial"/>
        <family val="2"/>
      </rPr>
      <t xml:space="preserve"> *OMETI:
Kot referenčni sistem izvedbe sanacije so upoštevani materiali, ki izpolnjujejo najmanj zahteve spodaj navedenih. Ponudnik naj v fazi ponudbe , v primeru drugačnih predvidenih materialov, predloži seznam upoštevanih v ponudbi!
Referenčni sistem:
 - utrjevalec podlage in predpremaz kot npr. Rofix PP 201 SILICA
 - grobi omet in modeliranje elementov fasade, renovirna in izravnalna mineralna masa kot npr. Rofix Renoplus, mikroarmiran
 - v območju podzidka do višine 50cm Rofix apneni omet za podzidke
 - zaključni omet , renovirna in izravnalna masa Rofix Renostar, mikroarmiran</t>
    </r>
  </si>
  <si>
    <r>
      <t xml:space="preserve"> - Zgornji venec
</t>
    </r>
    <r>
      <rPr>
        <i/>
        <sz val="8"/>
        <rFont val="Arial"/>
        <family val="2"/>
      </rPr>
      <t xml:space="preserve"> *OMETI:
Kot referenčni sistem izvedbe sanacije so upoštevani materiali, ki izpolnjujejo najmanj zahteve spodaj navedenih. Ponudnik naj v fazi ponudbe , v primeru drugačnih predvidenih materialov, predloži seznam upoštevanih v ponudbi!
Referenčni sistem:
 - utrjevalec podlage in predpremaz kot npr. Rofix PP 201 SILICA
 - grobi omet in modeliranje elementov fasade, renovirna in izravnalna mineralna masa kot npr. Rofix Renoplus, mikroarmiran
 - v območju podzidka do višine 50cm Rofix apneni omet za podzidke
 - zaključni omet , renovirna in izravnalna masa Rofix Renostar, mikroarmiran</t>
    </r>
  </si>
  <si>
    <r>
      <t>Pred pričetkom del je potrebno ZVKDS omogočiti izvedbo dodatnih sondažnih raziskav ometov in opleskov. Na podlagi rezultatov sondažnih raziskav bodo določeni barvni toni za oplesk vseh površin. Pred izvedbo opleska bo potrebno pripraviti barvne vzorce, ki jih bo preveril in ustrezne potrdil kons.-rest. ZVKDS in projektant arhitekture. Vsi zaključni sloji MORAJO biti potrjeni s strani ZVKDS in projektanta arhitekture na podlagi pripravljenih vzorcev.</t>
    </r>
    <r>
      <rPr>
        <sz val="8"/>
        <rFont val="Arial"/>
        <family val="2"/>
      </rPr>
      <t xml:space="preserve">
Fasado, poškodovane omete sten in fasadne člene se obnovi v skladu z njeno izvorno historično strukturo in podobo. Pri rekonstrukciji ometov je potrebno uporabiti visoko paroprepustne omete (apnene - industrijske ali klasične, silikatne), grobe z granulacijo agregata 0,3-2 cm in fine omete z agregatom debeline 1-1,5 mm.
Pri izdelavi ponudbe in izvedbi je potrebno upoštevati zahteve Kulturnovarstvenih pogojev št. </t>
    </r>
    <r>
      <rPr>
        <u/>
        <sz val="8"/>
        <rFont val="Arial"/>
        <family val="2"/>
      </rPr>
      <t xml:space="preserve">ZVKDS 35016 - 0163 - 3/2023-KdB/K
</t>
    </r>
    <r>
      <rPr>
        <sz val="8"/>
        <rFont val="Arial"/>
        <family val="2"/>
      </rPr>
      <t>Pred izdelavo elementov prenove je potrebno izdelati vzorce v merilu 1:1, ki se predložijo odgovorni konservatorki ZVKDS in projektantu arhitekture v potrditev. Šele po potrditvi se dopušča izvedba.
SMERNICE ZVKDS 35106 - 0163 - 3/2023-KdB/K Varujejo se izvorne talne obloge. Obstoječe ploščice v solidnem stanju se očistijo, restavratorsko obnovijo in zaščitijo z ustreznimi premazi. Manjkajoče in poškodovane ploščice se dopolnijo z replikami originalov v geometriji, strukturi, barvi in obdelavi.</t>
    </r>
  </si>
  <si>
    <r>
      <t xml:space="preserve">Izvedba obnove obstoječih vrat oz. izvedba replike le-teh, po shemi projektanta:
</t>
    </r>
    <r>
      <rPr>
        <b/>
        <sz val="8"/>
        <color theme="1"/>
        <rFont val="Arial"/>
        <family val="2"/>
      </rPr>
      <t>S4.1.4. V4 - historična krilna vrata</t>
    </r>
    <r>
      <rPr>
        <sz val="8"/>
        <color theme="1"/>
        <rFont val="Arial"/>
        <family val="2"/>
      </rPr>
      <t xml:space="preserve">
 - svetla dimenzija: 134/243 cm
 - enokrilna delno zastekljena vrata
 - obdelava krila: krilo po navodilih restavratorja ZVKDS
 - barva krila: RAL po navodilih ZVKDS
 - zasteklitev: Izolacijska zasteklitev po navodilih ZVKDS
 - ključavnica: cilindrična, po navodilih ZVKDS
 - prag: brez pragu po navodilih ZVKDS
 - opombe: Restavriranje in repliciranje izključno po navodilih pooblaščenega restavratorja s strani ZVKDS
Podati ceno glede na zgornji opis, kompletno z upoštevanjem vseh elementov za pritrditev, dobavo in montažo</t>
    </r>
  </si>
  <si>
    <r>
      <t xml:space="preserve">Izvedba obnove obstoječih vrat oz. izvedba replike le-teh, po shemi projektanta:
</t>
    </r>
    <r>
      <rPr>
        <b/>
        <sz val="8"/>
        <color theme="1"/>
        <rFont val="Arial"/>
        <family val="2"/>
      </rPr>
      <t>S4.1.2. V2 - vhodna krilna vrata z nadsvetlobo</t>
    </r>
    <r>
      <rPr>
        <sz val="8"/>
        <color theme="1"/>
        <rFont val="Arial"/>
        <family val="2"/>
      </rPr>
      <t xml:space="preserve">
 - svetla dimenzija: 112/212 cm
 - enokrilna delno zastekljena vrata
 - obdelava krila: krilo po navodilih restavratorja ZVKDS
 - barva krila: RAL po navodilih ZVKDS
 - zasteklitev: Izolacijska zasteklitev VSG 6/10/6mm vključno s tesnilnimi profili in talnimi krtačami na drsnem krilu
 - ključavnica: cilindrična
 - prag: brez pragu
 - opombe: /
Podati ceno glede na zgornji opis, kompletno z upoštevanjem vseh elementov za pritrditev, dobavo in montažo</t>
    </r>
  </si>
  <si>
    <r>
      <t xml:space="preserve">Izdelava in vgradnja vrat po shemi projektanta. 
</t>
    </r>
    <r>
      <rPr>
        <b/>
        <sz val="8"/>
        <rFont val="Arial"/>
        <family val="2"/>
      </rPr>
      <t>S4.1.4. V3 - kovinska krilna vrata v sanitarije</t>
    </r>
    <r>
      <rPr>
        <sz val="8"/>
        <rFont val="Arial"/>
        <family val="2"/>
      </rPr>
      <t xml:space="preserve">
 - svetla dimenzija: 90/217,5 cm
 - aluminij, skriti podboj
 - krilo: enokrilno
 - obdelava krila: aluminij, prašno barvano RAL po izboru projektanta
 - barva krila: RAL po izboru projektanta
 - nasadila: skrita nasadila, 2x na krilo
 - ključavnica: klasična cilindrična
 - prag: brez pragu
Podati ceno glede na zgornji opis, kompletno z upoštevanjem vseh elementov za pritrditev, dobavo in montažo</t>
    </r>
  </si>
  <si>
    <r>
      <t xml:space="preserve">Izdelava in montaža vetrolovnih vrat po shemi projektanta, z vsem delom in materialom ter vsemi potrebnimi priklopi:
</t>
    </r>
    <r>
      <rPr>
        <b/>
        <sz val="8"/>
        <rFont val="Arial"/>
        <family val="2"/>
      </rPr>
      <t>S 4.1.1. V1 - AVTOMATSKA DRSNA VRATA</t>
    </r>
    <r>
      <rPr>
        <sz val="8"/>
        <rFont val="Arial"/>
        <family val="2"/>
      </rPr>
      <t xml:space="preserve">
 - svetla dimenzija: 259/363 cm
 - krilo: Dvokrilna polno zastekljena samodejna drsna vrata
 - obdelava krila: Drsno krilo s tankim aluminijastim okvirjem
 - barva krila: RAL 8028
 - zasteklitev: Izolacijska zasteklitev VSG 6/10/6mm vključno s tesnilnimi profili in talnimi krtačami na drsnem krilu
 - ključavnica: samodejni zaklep z jeklenimi zapahi.
 - pogon: nameščen v notranjem prostoru, kompaktna konstrukcija (višina 70 mm) z alu profilom pritjen na konstrukcijo, programsko stikalo s 6 nastavitvami - montirano pri blagajni
 - prag: brez pragu
 - zračna zavesa: nad vrati zračna klimat
 - prikazovalniki: dva prikazovalnika odhodov in prihodov vlakov
 - opombe: /
Podati ceno glede na zgornji opis, kompletno z upoštevanjem vseh elementov za pritrditev, dobavo in montažo</t>
    </r>
  </si>
  <si>
    <r>
      <rPr>
        <b/>
        <sz val="8"/>
        <rFont val="Arial"/>
        <family val="2"/>
      </rPr>
      <t>MK stena v sanitarijah, deb. 12,5 cm</t>
    </r>
    <r>
      <rPr>
        <sz val="8"/>
        <rFont val="Arial"/>
        <family val="2"/>
      </rPr>
      <t xml:space="preserve">
 - sistemska stena iz mavčnokartonskih plošč
na kovinski podkonstrukciji z dvoslojno dvostransko oblogo
 - obloga: mavčno-kartonske plošče, npr. KNAUF GKB, 2 x 12,5 mm, bandažirano, kitano, glajeno, deb. 2,50 cm
 - podkonstrukcija: tipski FeZN CW profili, min. 50 mm, vmes zvočna izolacija iz plošč kamene volne, npr. URSA TWF1, 5 cm, deb. &gt; 7,5 cm
 - obloga: mavčno-kartonske plošče, npr. KNAUF GKB, 2 x 12,5 mm, bandažirano, kitano, glajeno, deb. 2,50 cm</t>
    </r>
  </si>
  <si>
    <r>
      <t xml:space="preserve">Dobava in montaža montažnih suhomontažnih  spuščenih stropov  sistema kot npr. Knauf ali enakovredno. V ceni je potrebno upoštevati vso potrebno podkonstrukcijo, pritrdilni material, izolacijo, vgradnjo vogalnikov  in bandažiranje stikov, vse v sestavi:
</t>
    </r>
    <r>
      <rPr>
        <b/>
        <sz val="8"/>
        <color theme="1"/>
        <rFont val="Arial"/>
        <family val="2"/>
      </rPr>
      <t xml:space="preserve">'NOVI SPUŠČENI STROP </t>
    </r>
    <r>
      <rPr>
        <sz val="8"/>
        <color theme="1"/>
        <rFont val="Arial"/>
        <family val="2"/>
      </rPr>
      <t xml:space="preserve">
Mavčne plošče se privijačijo na podkonstrukcijo iz jeklenih profilov CD 60/27 ali klobučnih profilov. Podkonstrukcija sestoji iz nosilnih in montažnih profilov (dvonivojska podkonstrukcija) ali samo montažnih profilov (enojna podkonstrukcija). Dvonivojska podkonstrukcija se na stropno
ploščo pritrdi z obešali, klobučni profili se pritrdijo direktno</t>
    </r>
  </si>
  <si>
    <r>
      <t xml:space="preserve">Dobava in montaža montažnih suhomontažnih  spuščenih stropov  sistema kot npr. Knauf ali enakovredno. V ceni je potrebno upoštevati vso potrebno podkonstrukcijo, pritrdilni material, izolacijo, vgradnjo vogalnikov  in bandažiranje stikov, vse v sestavi:
</t>
    </r>
    <r>
      <rPr>
        <b/>
        <sz val="8"/>
        <color theme="1"/>
        <rFont val="Arial"/>
        <family val="2"/>
      </rPr>
      <t xml:space="preserve">'NOVI SPUŠČENI STROP 
</t>
    </r>
    <r>
      <rPr>
        <sz val="8"/>
        <color theme="1"/>
        <rFont val="Arial"/>
        <family val="2"/>
      </rPr>
      <t>Mavčne plošče se privijačijo na podkonstrukcijo iz jeklenih profilov CD 60/27 ali klobučnih profilov. Podkonstrukcija sestoji iz nosilnih in montažnih profilov (dvonivojska podkonstrukcija) ali samo montažnih profilov (enojna podkonstrukcija). Dvonivojska podkonstrukcija se na stropno
ploščo pritrdi z obešali, klobučni profili se pritrdijo direktno</t>
    </r>
  </si>
  <si>
    <r>
      <t xml:space="preserve">Dobava in polaganje tehničnega tlaka - dvojnega poda, vključno z izvedbo podkonstrukcije ter ustrezne podlage, po sestavi:
</t>
    </r>
    <r>
      <rPr>
        <b/>
        <sz val="8"/>
        <rFont val="Arial"/>
        <family val="2"/>
      </rPr>
      <t xml:space="preserve">NOVI DVOJNI POD
</t>
    </r>
    <r>
      <rPr>
        <sz val="8"/>
        <rFont val="Arial"/>
        <family val="2"/>
      </rPr>
      <t xml:space="preserve"> - Antistatična guma (zgoraj) - ločeno v podopolagalskih
 - Podporne noge
 - Suhomontažni estrih
 - Negorljiv filc
 - MK negorljiva - zaščita
 - Sestava - Obstoječi tlak (spodaj)
Upoštevan tehnični pod v prostorih SV NN in pri blagajni. Z vsem delom, pritrdilnim, montažnim materialom.</t>
    </r>
  </si>
  <si>
    <r>
      <t xml:space="preserve">KLIMATSKA NAPRAVA - sestavljena iz posameznih funkcijskih enot, ohišja iz pocinkane pločevine v dvoplaščni izvedbi, debelina izolacije d=30 mm, izolacija negorljiva -razred A2 po DIN 4102. Naprava je dobavljena z  jadrovinastimi vložki montažnim obešali za montažo na strop
</t>
    </r>
    <r>
      <rPr>
        <b/>
        <sz val="8"/>
        <rFont val="Arial"/>
        <family val="2"/>
      </rPr>
      <t>DOVODNI DEL</t>
    </r>
    <r>
      <rPr>
        <sz val="8"/>
        <rFont val="Arial"/>
        <family val="2"/>
      </rPr>
      <t xml:space="preserve">
 - zvočno dušilna enota  z jadrovinastim 
   priključkom čez cel presek
 - ventilatorska enota  z ventilatorjem z nazaj 
   zakrivljenimi lopaticami s frekvenčnim regulatorjem
 - grelno hladilna enota z DX uparjalnim izmenjevalcem
 - enota za filtracijo  z zaporno žaluzijo in 
    jadrovinastim priključkom,  klasa G4
</t>
    </r>
    <r>
      <rPr>
        <b/>
        <sz val="8"/>
        <rFont val="Arial"/>
        <family val="2"/>
      </rPr>
      <t>ODVODNI DEL</t>
    </r>
    <r>
      <rPr>
        <sz val="8"/>
        <rFont val="Arial"/>
        <family val="2"/>
      </rPr>
      <t xml:space="preserve">
 - tlačna enota z žaluzijo in jadrovinastim 
   priključkom 
 - ventilatorska enota  z ventilatorjem z nazaj 
   zakrivljenimi lopaticami - z  frekvenčnim regulatorjem
 - enota za filtracijo , klasa G4
 - zvočno dušilna enota  z jadrovinastim
   priključkom čez cel presek
 -Kompresorsko enoto za toplotno črpalko zrak/zrak
Tehnični podatki:
a) Dovodna ventilatorska enota z ventilatorjem z nazaj zakrivljenimi lopaticami in elektro-motorjem in frekvenčnikom
 - pretok zraka  2000 m3/h
 - eksterni padec tlaka 200  Pa
 - moč motorja     0,7 kW
b) Grelna/hladilna enota z vgrajenim freonskiom grelnikom iz Cu cevi in Al lamel
 - pretok zraka   2000 m3/h
 - temp.izstopnega zraka   21°C       
 - moč grelnika  cca 9  kW
</t>
    </r>
  </si>
  <si>
    <r>
      <t xml:space="preserve">d) Ploščni rekuperator   z eliminatorjem kapljic
 - izkoristek cca 66,9%
 - segretje zraka   -7/5,6°C
 - toplotna moč     14  kW
e) Odvodna ventilatorska enota z ventilatorjem z nazaj zakrivljenimi lopaticami in elektro-motorjem z frekvenčnikom
 - pretok zraka  2000 m3/h
 - eksterni padec tlaka 200  Pa
 - moč motorja      0,7 kW     
</t>
    </r>
    <r>
      <rPr>
        <b/>
        <sz val="8"/>
        <rFont val="Arial"/>
        <family val="2"/>
      </rPr>
      <t>Elementi avtomatike:</t>
    </r>
    <r>
      <rPr>
        <sz val="8"/>
        <rFont val="Arial"/>
        <family val="2"/>
      </rPr>
      <t xml:space="preserve">
 - kanalsko tipalo za temperaturo,t izhod 4…20mA,  območje 0…+50°C - 3 kos
 - kanalsko tipalo za temperaturo,t izhod 4…20mA,  območje -10…+50°C - 1 kos
 - zaščitni termostat na zračni strani - 1 kos
 - diferenčno tlačno stikalo,  območje (40…400Pa) - 6 kos
 - el.motorni pogon žaluzij ON/OFF - 3 kos
 - kontrolo električnih priključkov (do takrat morajo biti vse naprave brez napetosti
 - preizkusni zagon
 - nastavitev in optimiranje regulacijskih krogov
 - dokumentacija(programi, navodila, načrt)
 - šolanje uporabnikov sistema
 - potni stroški
 - predajni zapisnik
 - Proizvod kot npr. : AERMEC 
 - Tip: URHE-CF25</t>
    </r>
  </si>
  <si>
    <r>
      <t>Generalne lastnosti:</t>
    </r>
    <r>
      <rPr>
        <sz val="8"/>
        <rFont val="Arial"/>
        <family val="2"/>
      </rPr>
      <t xml:space="preserve">
jamstvo min. 5 let,  življenjska doba min.50.000h L90 B10 pri 35°C, CRI min 80, McAdams max 3, izjava o ustreznosti evropskim predpisom in standardom, dobavljivost delov 10 let . Kjer je drugače, je opisano pri svetilki.
</t>
    </r>
    <r>
      <rPr>
        <b/>
        <sz val="8"/>
        <rFont val="Arial"/>
        <family val="2"/>
      </rPr>
      <t xml:space="preserve">Splošne opombe:
</t>
    </r>
    <r>
      <rPr>
        <sz val="8"/>
        <rFont val="Arial"/>
        <family val="2"/>
      </rPr>
      <t>V enotinih cenah morajo biti vkalkulirani: dobava in montaža, pripravljalna in zaključna dela, označevanje, zarisovanja, dolbenje v beton, priklopi po enopolnih in vezalnih shemah, transporti, preizkusi, meritve, manipulativni stroški, drobni material, testiranje, spuščanje v pogon, šolanje, obratovalna navodila, pridobivanje potrdil o brezhibnosti.
Vkalkulirani morajo biti vsi kabelski priklopi elementov v strojnih načrtih.
Stikala in vtičnice morajo biti iz istega proizvodnega programa.
V primeru spremembe opreme, mora izvajalec predelati sheme na novo opremo.
Pri ponudbi je treba upoštevati zahteve iz Študije požarne varnosti
V popisu strojnih inštalacij in opreme so zajeti : ventilatorji, požarne lopute, kalorimetri, bojlerji, el.magnetni ventili za plinske kotlovnice.
V načrtu arhitekture so zajeti : električne ključavnice na vratih, lopute za odvod dima in toplote.</t>
    </r>
  </si>
  <si>
    <r>
      <rPr>
        <b/>
        <sz val="8"/>
        <rFont val="Arial"/>
        <family val="2"/>
      </rPr>
      <t xml:space="preserve">Splošne opombe:
</t>
    </r>
    <r>
      <rPr>
        <sz val="8"/>
        <rFont val="Arial"/>
        <family val="2"/>
      </rPr>
      <t>V enotinih cenah morajo biti vkalkulirani: dobava in montaža, pripravljalna in zaključna dela, označevanje, zarisovanja, dolbenje v beton, priklopi po enopolnih in vezalnih shemah, transporti, preizkusi, meritve, manipulativni stroški, drobni material, testiranje, spuščanje v pogon, šolanje, obratovalna navodila, pridobivanje potrdil o brezhibnosti.
Vkalkulirani morajo biti vsi kabelski priklopi elementov v strojnih načrtih.
Stikala in vtičnice morajo biti iz istega proizvodnega programa.
V primeru spremembe opreme, mora izvajalec predelati sheme na novo opremo.
Pri ponudbi je treba upoštevati zahteve iz Študije požarne varnosti
V popisu strojnih inštalacij in opreme so zajeti : ventilatorji, požarne lopute, kalorimetri, bojlerji, el.magnetni ventili za plinske kotlovnice.
V načrtu arhitekture so zajeti : električne ključavnice na vratih, lopute za odvod dima in toplote.</t>
    </r>
  </si>
  <si>
    <t>I.) NADGRADNJA ŽELEZNIŠKE INFRASTRUKTURE NA OBMOČJU ŽELEZNIŠKE POSTAJE NOVA GORICA</t>
  </si>
  <si>
    <t>NADGRADNJA ŽELEZNIŠKE POSTAJE NOVA GORICA</t>
  </si>
  <si>
    <t>Projekt: Nadgradnja železniške postaje Nova Gorica</t>
  </si>
  <si>
    <t>NIVO</t>
  </si>
  <si>
    <t>NASLOV POGLAVJA</t>
  </si>
  <si>
    <t>CENA SKUPAJ</t>
  </si>
  <si>
    <t>CENA SKUPAJ - po načelu "ENOTNIH CEN" (brez DDV)</t>
  </si>
  <si>
    <t>NEPREDVIDENA DELA 10% - za dela po načelu "ENOTNIH CEN" (brez DDV)</t>
  </si>
  <si>
    <t>DDV (22%)</t>
  </si>
  <si>
    <t>CENA SKUPAJ (z DDV)</t>
  </si>
  <si>
    <t>REKAPITULACIJA:
NADGRADNJA ŽELEZNIŠKE POSTAJE NOVA GORICA</t>
  </si>
  <si>
    <t>CENA SKUPAJ - po načelu "ENOTNIH CEN" in NEPREDVIDENA DELA (brez DDV)</t>
  </si>
  <si>
    <t>Kompletna odstranitev tira 49E1 na lesenih pragih z nakladanjem tirnic, pragov in d.t.m. na vagone ter odvozom demontiranega materiala na razdaljo do 150km. Vključno s stroški za uničenje trhlin xy%.</t>
  </si>
  <si>
    <t>Kompletna odstranitev tira 49E1 na betonskih pragih z nakladanjem tirnic, pragov in d.t.m. na vagone ter odvozom demontiranega materiala na razdaljo do 150km. Vključno s stroški za recikliranje betona xy%</t>
  </si>
  <si>
    <t>Strojni izkop tirne grede, z nakladanjem na kamione in odvozom na trajno deponijo</t>
  </si>
  <si>
    <t>Kompletna odstranitev obstoječeih kretnic 49E1 (R 200) na lesenih pragih z nakladanjem na vagone ter odvozom materiala na razdaljo do 150km; vključno s stroški za uničenje trohnin xy%.</t>
  </si>
  <si>
    <t>Kompletna odstranitev obstoječeih kretnic 49E1 (R 300) na lesenih pragih z nakladanjem na vagone ter odvozom materiala na razdaljo do 150km; vključno s stroški za uničenje trohnin xy%.</t>
  </si>
  <si>
    <t>Kompletna odstranitev obstoječeih kretnic 49E1 (križ.kretnica) na lesenih pragih z nakladanjem na vagone ter odvozom materiala na razdaljo do 150km; vključno s stroški za uničenje trohnin xy%.</t>
  </si>
  <si>
    <t>Odstranitev tirnega zaključka z odvozom materiala na razdaljo do 150 km</t>
  </si>
  <si>
    <t>Zakoličba zunanje ureditve parkirišča in dovozne ceste ter postavitev profilov</t>
  </si>
  <si>
    <t>Zakoličba obstoječih komunalnih vodov</t>
  </si>
  <si>
    <t>Opomba: Dela je potrebno izvajati pod strokovnim vodstvom, v skladu s predpisi za varno delo. V postavkah rušitev zajeti nakladanje in odvoz materiala na stalno deponijo, komplet z vsemi stroški deponije.</t>
  </si>
  <si>
    <t>Rušenje obstoječega objekta, tlorisnih dim. cca. 5x5m, komplet z vsemi potrebnimi deli</t>
  </si>
  <si>
    <t>Odstranitev obstoječe mrežne ograje, komplet z betonskimi stebri in temelji</t>
  </si>
  <si>
    <t>Odstranitev dreves, komplet s panji</t>
  </si>
  <si>
    <t>Čiščenje terena, odstranitev grmičevja</t>
  </si>
  <si>
    <t>Odstranitev prometnega znaka, komplet z drogom in temelji</t>
  </si>
  <si>
    <t>Rezanje asfaltne plasti s talno diamantno žago, debeline do 10 cm</t>
  </si>
  <si>
    <t xml:space="preserve">Porušitev in odstranitev asfaltne plasti v debelini do 10 cm </t>
  </si>
  <si>
    <t>Porušitev in odstranitev betonskega robnika</t>
  </si>
  <si>
    <t xml:space="preserve">ZEMELJSKA DELA </t>
  </si>
  <si>
    <t>Površinski izkopi plodne zemljine (humusa) - strojno z nakladanjem</t>
  </si>
  <si>
    <t>Široki izkop zrnate zemljine (III. kategorija) - strojno</t>
  </si>
  <si>
    <t xml:space="preserve">Ureditev planumuma temeljnih tal zrnate kamnine - III. kategorije </t>
  </si>
  <si>
    <t>Nakladanje odvečnega izkopnega materiala na transportno sredstvo ter odvoz na stalno deponijo, komplet z vsemi stroški deponije</t>
  </si>
  <si>
    <t>USTROJ</t>
  </si>
  <si>
    <t>Dobava in vgraditev geotekstila 14-16 kN/m2</t>
  </si>
  <si>
    <t>Dobava in vgraditev posteljice v debelini do 45 cm iz zrnate kamnine; kamniti nasipni material frakcija 0/125 mm,  komplet s planiranjem in utrjevanjem do predpisane trdnosti</t>
  </si>
  <si>
    <t>*vozišče; 30 cm
*hodnik za pešce: 45 cm</t>
  </si>
  <si>
    <t>Dobava in izdelava nevezane nosilne plasti enakomerno zrnatega drobljenca iz kamnine v debelini do 35 cm; tampon frakcija 0/32 mm, komplet s planiranjem in utrjevanjem do predpisane trdnosti</t>
  </si>
  <si>
    <t>*vozišče; 35 cm
*hodnik za pešce: 25 cm</t>
  </si>
  <si>
    <t>Fino planiranje tampona pred asfaltiranjem</t>
  </si>
  <si>
    <t xml:space="preserve">Dobava in izdelava nosilne plasti bituminizirane zmesi AC 22 base B 50/70 A4 v debelini 6 cm </t>
  </si>
  <si>
    <t>Dobava in izdelava obrabne plasti bituminizirane zmesi AC 11 surf B 50/70 A4 v debelini 4 cm</t>
  </si>
  <si>
    <t>Dobava in izdelava obrabne in zaporne plasti bituminizirane zmesi AC 11 surf B 70/100 A5 v debelini 5 cm</t>
  </si>
  <si>
    <t>Pobrizg s polimerno bitumensko emulzijo 0,31 do 0,50 kg/m2</t>
  </si>
  <si>
    <t>Dobava in vgraditev predfabriciranega dvignjenega robnika iz cementnega betona  s prerezom 15/25 cm</t>
  </si>
  <si>
    <t>Dobava in vgraditev predfabriciranega pogreznjenega robnika iz cementnega betona  s prerezom 15/25 cm</t>
  </si>
  <si>
    <t>Dobava in vgraditev predfabriciranega vrtnega robnika iz cementnega betona  s prerezom 5/20 cm</t>
  </si>
  <si>
    <t>Zakoličba kanalizacije ter postavitev prečnih profilov</t>
  </si>
  <si>
    <t>Strojni izkop jarka za kanalizacijo v zemljini III-IV. ktg, z odmetom na rob izkopa</t>
  </si>
  <si>
    <t>Ročni izkop jarka za kanalizacijo v zemljini III-IV. ktg, z odmetom na rob izkopa</t>
  </si>
  <si>
    <t>Planiranje dna kanala II.-IV.ktg, v projektiranih padcih</t>
  </si>
  <si>
    <t>Dobava peska gran. 8-16 mm ter izdelava peščene posteljice debeline 10 cm, s planiranjem in utrjevanjem</t>
  </si>
  <si>
    <t>Dobava in polaganje PVC kanalizacijskih cevi, z vsemi fazonskimi kosi, tesnili ter priključki na jaške in obstoječo kanalizacijsko cev z vsemi potrebnimi deli;
PVC cev DN 160 mm, SN8</t>
  </si>
  <si>
    <t>Dobava in polaganje PVC kanalizacijskih cevi, z vsemi fazonskimi kosi, tesnili ter priključki na jaške in obstoječo kanalizacijsko cev z vsemi potrebnimi deli;
PVC cev DN 315 mm, SN8</t>
  </si>
  <si>
    <t>Dobava in polaganje PVC kanalizacijskih cevi, z vsemi fazonskimi kosi, tesnili ter priključki na jaške in obstoječo kanalizacijsko cev z vsemi potrebnimi deli;
PVC cev DN 400 mm, SN8</t>
  </si>
  <si>
    <t>Dobava peska gran. 8-16 mm ter obsip kanalizacijskih cevi, z utrjevanjem</t>
  </si>
  <si>
    <t>Polno obbetoniranje kanalizacijskih cevi</t>
  </si>
  <si>
    <t>Dobava in vgradnja betonskega revizijskega jaška, kompletno z izdelavo podložnega betona C12/15, obbetoniranjem jaška iz betona C16/20, s pripadajočo muldo, prebijanjem sten in izdelavo priključkov ter pripadajočim pokrovom in AB vencem;
BC Jašek DN 800 mm, globine do 0,5 m, LTŽ pokrov nosilnost 400 kN</t>
  </si>
  <si>
    <t>Dobava in vgradnja betonskega revizijskega jaška, kompletno z izdelavo podložnega betona C12/15, obbetoniranjem jaška iz betona C16/20, s pripadajočo muldo, prebijanjem sten in izdelavo priključkov ter pripadajočim pokrovom in AB vencem;
BC Jašek DN 800 mm, globine 1,0-1,5 m, LTŽ pokrov nosilnost 400 kN</t>
  </si>
  <si>
    <t>Dobava in vgradnja betonskega revizijskega jaška, kompletno z izdelavo podložnega betona C12/15, obbetoniranjem jaška iz betona C16/20, s pripadajočo muldo, prebijanjem sten in izdelavo priključkov ter pripadajočim pokrovom in AB vencem;
BC Jašek DN 800 mm, globine 1,5-2,0 m, LTŽ pokrov nosilnost 400 kN</t>
  </si>
  <si>
    <t>Dobava in vgradnja betonskega vtočnega jaška, kompletno z izdelavo podložnega betona C12/15, obbetoniranjem jaška iz betona C16/20, prebijanjem sten in izdelavo priključkov ter pripadajočo rešetko in AB vencem;
BC Jašek dim. 400/400 mm, globine do 1,0-1,5 m, LTŽ rešetka nosilnost 400 kN</t>
  </si>
  <si>
    <t>Dobava in vgradnja betonskega vtočnega jaška, kompletno z izdelavo podložnega betona C12/15, obbetoniranjem jaška iz betona C16/20, prebijanjem sten in izdelavo priključkov ter pripadajočo rešetko in AB vencem;
BC Jašek dim. 400/400 mm, globine do 1,5-2,0 m, LTŽ rešetka nosilnost 400 kN</t>
  </si>
  <si>
    <t>Dobava in vgradnja betonskega jaška z vtokom pod robnik (cestni požiralnik), kompletno z izdelavo podložnega betona C12/15, obbetoniranjem jaška iz betona C16/20, prebijanjem sten in izdelavo priključkov ter pripadajočim pokrovom in AB vencem;
BC Jašek DN 500 mm, globine 1,0-1,5 m, LTŽ pokrov nosilnost 125 kN</t>
  </si>
  <si>
    <t>1.1.1.E17</t>
  </si>
  <si>
    <t>Dobava in vgradnja betonskega jaška z vtokom pod robnik (cestni požiralnik), kompletno z izdelavo podložnega betona C12/15, obbetoniranjem jaška iz betona C16/20, prebijanjem sten in izdelavo priključkov ter pripadajočim pokrovom in AB vencem;
BC Jašek DN 500 mm, globine 1,5-2,0 m, LTŽ pokrov nosilnost 125 kN</t>
  </si>
  <si>
    <t>1.1.1.E18</t>
  </si>
  <si>
    <t xml:space="preserve">Kompletna izdelava kopanega ponikovalnega vodnjaka - po metodi ˝Benotto˝, za končno izvedbo s cevjo  D=100cm, globine 12m, v postavki zajeti:
- izkop vodnjakov po metodi ˝Benotto˝ s cevjo DN=100cm, vključno z odvozom izkopanega materiala, vsemi transportnimi in organizacijskimi stroški ter delovnimi platoji za izvedbeno mehanizacijo;
- končna izvedba: perforirane inox cev DN600m (gl. 10m) z zgoraj vstopno cevjo BC 100cm (gl.2,0m), vključno z vsemi pomožnim materialom in deli ter filterskim obsipom, AB ploščo, obbetoniranji, AB vencem ter LTŽ pokrovom DN600, izdelavo priključkov;
*po detajlu iz projekta
</t>
  </si>
  <si>
    <t>1.1.1.E19</t>
  </si>
  <si>
    <t>Dobava in vgradnja lovilca olj z by-passom 150/15(L/s), Volumna 5.000 L, komplet z vsemi potrebnimi deli, materialom;
*lovilec olj kot npr. RoSEP NS 150/15(L/s)_BY-PASS ali enakovredno</t>
  </si>
  <si>
    <t>1.1.1.E20</t>
  </si>
  <si>
    <t>Dobava in vgradnja kanalete z rego, širine 20cm, komplet z vsemi peskolovi in pripadajočimi elementi</t>
  </si>
  <si>
    <t>1.1.1.E21</t>
  </si>
  <si>
    <t>Dobava in izdelava drenaže iz drenažne kanalizacijske cevi DN160/220°, komplet s filcem in drenažnim zasipom</t>
  </si>
  <si>
    <t>1.1.1.E22</t>
  </si>
  <si>
    <t>Zasip jarka kanalizacije z izkopanim materialom, s premetom in utrjevanjem v slojih po 30cm</t>
  </si>
  <si>
    <t>1.1.1.E23</t>
  </si>
  <si>
    <t>1.1.1.E24</t>
  </si>
  <si>
    <t>Preizkus vodotesnosti kanalizacije</t>
  </si>
  <si>
    <t>KABELSKA KANALIZACIJA</t>
  </si>
  <si>
    <t>Zakoličba kabelske kanalizacije ter postavitev prečnih profilov</t>
  </si>
  <si>
    <t>Izkop jarka za kabelsko kanalizacijo v zemljini III-IV. ktg, z odmetom na rob izkopa</t>
  </si>
  <si>
    <t>Dobava in vgrajevanje tamponskega nasutja v debelini do 20 cm s planiranjem in komprimiranjem do Ev2 = 60 Mpa (tampon pod jaški)</t>
  </si>
  <si>
    <t>Dobava in izdelava kabelske kanalizacije iz cevi iz plastičnih mas, z gladko notranjo površino, s PVC distančniki; PE cev 2x fi 63 mm</t>
  </si>
  <si>
    <t>Dobava in polaganje FeZn ozemljitvenega valjanca 25/4 mm, kompletno z vsemi potrebnimi čepnimi podporami, sponkami, vijačenjem na pokrove jaškov, varjenjem na armaturo in povezavami z vodniki P/F 35 mm2</t>
  </si>
  <si>
    <t>Dobava in polaganje opozorilnega traku</t>
  </si>
  <si>
    <t>Polno obbetoniranje kanalizacije z betonom C16/20</t>
  </si>
  <si>
    <t>Komplet dobava in izdelava AB kabelskega jaška dim. 0,8 x 0,8 x 1,0 m, debeline sten in plošč 15 cm; podložni beton, beton, opaž, armatura, preboji, pripadajoči pokrov dim. 60/60, nosilnost 125 kN</t>
  </si>
  <si>
    <t xml:space="preserve">Zasip jarka kanalizacije z izkopanim materialom, s premetom in utrjevanjem v slojih po 30cm. </t>
  </si>
  <si>
    <t>HORTIKULTURNA UREDITEV</t>
  </si>
  <si>
    <t>Humuziranje brežine z valjanjem, v debelini do 15 cm - strojno</t>
  </si>
  <si>
    <t>Doplačilo za zatravitev s semenom</t>
  </si>
  <si>
    <r>
      <t xml:space="preserve">Priprava rastišča -  pokrovnice. Nanos vrtne zemlje oz. ustreznega rastnega substrata v debelini 40 cm. Možna je uporaba zemlje z izkopa, ki se ustrezno skladišči in obogati. Nivo zemlje je treba zravnati na -2 cm glede na končni rob tlaka (upoštevati posedanje). Na stiku z utrjenimi površinami in robniki višinsko odstopanje ni dovoljeno. Dno in stene sadilne jame je treba temeljito prerahljati. Propustna plast pod sadilno jamo mora biti debela vsaj 50 cm.
</t>
    </r>
    <r>
      <rPr>
        <i/>
        <sz val="8"/>
        <rFont val="Arial"/>
        <family val="2"/>
        <charset val="238"/>
      </rPr>
      <t>*Sadike pred dobavo na gradbišče potrdi predstavnik naročnika, VP, projektant KA in strokovni nadzor. Sadike se sadi na ustrezno pripravljeno podlago z dodajanjem počasi topnih gnojil z dvoletnim sproščanjem (1 briket/sadiko). Ob sajenju se sadike zalije.</t>
    </r>
  </si>
  <si>
    <t>Beli zimzelen, Vinca minor 'Alba' lonček P9,  2x presajena, min. 5 poganjkov.</t>
  </si>
  <si>
    <r>
      <t xml:space="preserve">Izkop sadilne jame v velikosti 120x120x80 cm (min. 1,5x premer bale, odstranjevanje nerodovitnega materiala in odvoz na trajno deponijo. Sajenje sadik, postavitev tritočkovne opore (leseni koli, impregnirani, obdelani (300/8), Po dolžini naj sega največ 10 cm in najmanj 25 cm pod višino krošnje. Zabiti morajo biti v globino 50 cm, zunaj dosega koreninske grude. Ob sajenju se območje ob grudi zasuje z mešanico šote, hygromulla in komposta in rodovitne prsti.
Ocena: 1 m3/drevo. Gnoji se z organskim gnojilom z dolgotrajnim delovanjem, založno gnojilo - briketi (4 kos/sadiko) mora biti v originalni embalaži z označeno dobo zagotovljenega delovanja (najmanj 2 leti). Izdelava zalivalne sklede, zalivanje.
</t>
    </r>
    <r>
      <rPr>
        <i/>
        <sz val="8"/>
        <rFont val="Arial"/>
        <family val="2"/>
        <charset val="238"/>
      </rPr>
      <t>*KAKOVOST SADIK - Opis kakovostnih zahtev velja po SIST DIN 18916:2013 in FLL določilih za sadike iz drevesnic ter določilih OTP. Sadike dreves morajo imeti koreninsko grudo, premer koreninske grude mora biti vsaj 3x obsega debla na koreninskem vratu. Sadike morajo biti 3x presajene, obseg debla in število presajanj v drevesnici določen v popisu, krošnja z vsaj 5 dobro razvitih nastavkov vretenasto izraščajočih mora biti skladna in v primernem razmerju z obsegom debla.</t>
    </r>
  </si>
  <si>
    <r>
      <t xml:space="preserve">Navadni koprivovec, </t>
    </r>
    <r>
      <rPr>
        <i/>
        <sz val="8"/>
        <rFont val="Arial"/>
        <family val="2"/>
        <charset val="238"/>
      </rPr>
      <t>Celtis australis</t>
    </r>
    <r>
      <rPr>
        <sz val="8"/>
        <rFont val="Arial"/>
        <family val="2"/>
        <charset val="238"/>
      </rPr>
      <t>, KG, DD, obseg debla 18-20 cm.</t>
    </r>
  </si>
  <si>
    <t>PROMETNA UREDITEV</t>
  </si>
  <si>
    <t>Dobava in postavitev prometnega znaka, komplet z drogom in temeljem;
*znak 2102  "Ustavi"</t>
  </si>
  <si>
    <t>Dobava in postavitev prometnega znaka, komplet z drogom in temeljem;
*znak 2201  "Prepovedan promet v eno smer"</t>
  </si>
  <si>
    <t>Dobava in postavitev prometnega znaka, komplet z drogom in temeljem;
*znak 2407  "Enosmerna cesta"</t>
  </si>
  <si>
    <t>Dobava in postavitev prometnega znaka, komplet z drogom in temeljem;
*znak 2319-1  "Obvezna smer za določene vrste vozil"
*dopolnilna tabla 4806  "Besedilna pojasnila znakov in prometnoinformativne signalizacije"</t>
  </si>
  <si>
    <t>Dobava in postavitev prometnega znaka, komplet z drogom in temeljem;
*znak 2441  "Parkirno mesto"
*dopolnilna tabla 4306  "Število parkirnih mest, označenih z enim znakom"</t>
  </si>
  <si>
    <t>Dobava in postavitev prometnega znaka, komplet z drogom in temeljem;
*znak 3118  "Polnilna postaja za električna vozila"
*dopolnilna tabla 4806  "Besedilna pojasnila znakov in prometnoinformativne signalizacije"</t>
  </si>
  <si>
    <t>Izdelava označbe na vozišču, neprekinjena črta deb. 12 cm</t>
  </si>
  <si>
    <t>*5111</t>
  </si>
  <si>
    <t>Izdelava označbe na vozišču, prekinjena črta deb. 12 cm</t>
  </si>
  <si>
    <t>*5121 (3/3/3)</t>
  </si>
  <si>
    <t>*5123 (1/1/1)</t>
  </si>
  <si>
    <t>Dodatek za prekinjene črte</t>
  </si>
  <si>
    <t>Izdelava označbe prehoda za pešce</t>
  </si>
  <si>
    <t>*5231</t>
  </si>
  <si>
    <t>1.1.1.H12</t>
  </si>
  <si>
    <t>Izdelava označbe na vozišču, neprekinjena široka črta deb. 50 cm</t>
  </si>
  <si>
    <t>*5211</t>
  </si>
  <si>
    <t>Izdelava označbe avtobusnega postajališča</t>
  </si>
  <si>
    <t>*5333-2</t>
  </si>
  <si>
    <t>Izdelava označbe parkirno mesto, črte</t>
  </si>
  <si>
    <t>*5356-1</t>
  </si>
  <si>
    <t>Izdelava označbe rezervirano parkirno mesto – vozila za občasni prevoz potnikov</t>
  </si>
  <si>
    <t>*5351</t>
  </si>
  <si>
    <t>Izdelava označbe rezervirano parkirno mesto – vozila invalidov</t>
  </si>
  <si>
    <t>*5352</t>
  </si>
  <si>
    <t>Izdelava označbe rezervirano parkirno mesto – električna vozila</t>
  </si>
  <si>
    <t>*5354</t>
  </si>
  <si>
    <t>1.1.1.H18</t>
  </si>
  <si>
    <t>Izdelava označbe za označevanje smeri - puščice velikosti 1,0-1,5 m2</t>
  </si>
  <si>
    <t>*5411</t>
  </si>
  <si>
    <t>NADSTREŠNICA</t>
  </si>
  <si>
    <t xml:space="preserve">Dobava in postavitev tipskega postajališča za avtobus - nadstrešnica tlorisnih dimenzij 4,5 x 1,5 m, komplet z vsem materialom in potrebnimi deli. </t>
  </si>
  <si>
    <t>dobavo novega osebnega vozila (nabavna vrednost cca. 25.000 EUR) z avtomatsko klimatsko napravo in napravo za prostoročno telefoniranje. Izvajalec je dolžan skrbeti za tehnično brezhibnost in registracijo vozila v času izvajanja omenjenega projekta (od predaje do 6 mesecev po kolavdaciji) vključno s kritjem vseh stroškov uporabe vozila za cca. 40.000 km/letno</t>
  </si>
  <si>
    <t>d</t>
  </si>
  <si>
    <t>e</t>
  </si>
  <si>
    <t>1x zunanje mrežno ohišje (NAS) s prostorom za 2 SATA3 trda diska (združljivo s 2,5" in 3,5" diski), z vmesnikom USB 3.0 in RJ-45 1GbE LAN ter zmogljivim 2-jedrnim procesorjem in pomnilnikom vsaj 2 GB DDR4.
2x trdi disk 4TB, SATA3, 6GB/s (primerno za NAS)</t>
  </si>
  <si>
    <t>Monitoring hrupa in zraka</t>
  </si>
  <si>
    <t>Izdelava programa monitoringa kakovosti zraka in hrupa</t>
  </si>
  <si>
    <t>Monitoring kakovosti zraka - meritve delcev PM10</t>
  </si>
  <si>
    <t>Izdelava 2x vmesnega in 1x končnega poročila</t>
  </si>
  <si>
    <t>Monitoring hrupa</t>
  </si>
  <si>
    <t>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</si>
</sst>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quot;_-;\-* #,##0.00\ &quot;€&quot;_-;_-* &quot;-&quot;??\ &quot;€&quot;_-;_-@_-"/>
    <numFmt numFmtId="164" formatCode="_-* #,##0.00\ _€_-;\-* #,##0.00\ _€_-;_-* &quot;-&quot;??\ _€_-;_-@_-"/>
    <numFmt numFmtId="165" formatCode="#,##0.00\ &quot;€&quot;"/>
    <numFmt numFmtId="166" formatCode="_-* #,##0.00\ _S_I_T_-;\-* #,##0.00\ _S_I_T_-;_-* &quot;-&quot;??\ _S_I_T_-;_-@_-"/>
    <numFmt numFmtId="167" formatCode="_(&quot;$&quot;* #,##0.00_);_(&quot;$&quot;* \(#,##0.00\);_(&quot;$&quot;* &quot;-&quot;??_);_(@_)"/>
    <numFmt numFmtId="168" formatCode="#,##0.00_);\(#,##0.00\)"/>
    <numFmt numFmtId="169" formatCode="0.00_)"/>
    <numFmt numFmtId="170" formatCode="#&quot;.&quot;"/>
    <numFmt numFmtId="171" formatCode="_-* #,##0.00_-;\-* #,##0.00_-;_-* \-??_-;_-@_-"/>
    <numFmt numFmtId="172" formatCode="0000"/>
  </numFmts>
  <fonts count="3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Narrow"/>
      <family val="2"/>
      <charset val="238"/>
    </font>
    <font>
      <sz val="10"/>
      <color theme="1"/>
      <name val="Arial Narrow"/>
      <family val="2"/>
      <charset val="238"/>
    </font>
    <font>
      <sz val="10"/>
      <name val="Arial"/>
      <family val="2"/>
    </font>
    <font>
      <sz val="12"/>
      <name val="Courier"/>
      <family val="1"/>
      <charset val="238"/>
    </font>
    <font>
      <sz val="18"/>
      <name val="Courier"/>
      <family val="1"/>
      <charset val="238"/>
    </font>
    <font>
      <sz val="8"/>
      <name val="Calibri"/>
      <family val="2"/>
      <scheme val="minor"/>
    </font>
    <font>
      <sz val="10"/>
      <name val="Arial CE"/>
      <family val="2"/>
      <charset val="238"/>
    </font>
    <font>
      <sz val="11"/>
      <color theme="1"/>
      <name val="Calibri"/>
      <family val="2"/>
      <scheme val="minor"/>
    </font>
    <font>
      <sz val="10"/>
      <name val="Times New Roman"/>
      <family val="1"/>
      <charset val="238"/>
    </font>
    <font>
      <sz val="10"/>
      <name val="Times New Roman CE"/>
      <family val="1"/>
      <charset val="238"/>
    </font>
    <font>
      <sz val="10"/>
      <name val="Arial CE"/>
      <charset val="238"/>
    </font>
    <font>
      <sz val="10"/>
      <color rgb="FFFF0000"/>
      <name val="Calibri"/>
      <family val="2"/>
    </font>
    <font>
      <sz val="9"/>
      <color theme="1"/>
      <name val="Calibri"/>
      <family val="2"/>
      <charset val="238"/>
      <scheme val="minor"/>
    </font>
    <font>
      <sz val="8"/>
      <name val="Arial"/>
      <family val="2"/>
      <charset val="238"/>
    </font>
    <font>
      <sz val="8"/>
      <color theme="1"/>
      <name val="Arial"/>
      <family val="2"/>
      <charset val="238"/>
    </font>
    <font>
      <sz val="8"/>
      <color rgb="FFFF0000"/>
      <name val="Arial"/>
      <family val="2"/>
      <charset val="238"/>
    </font>
    <font>
      <b/>
      <sz val="11"/>
      <color theme="1"/>
      <name val="Calibri"/>
      <family val="2"/>
      <charset val="238"/>
      <scheme val="minor"/>
    </font>
    <font>
      <b/>
      <sz val="8"/>
      <name val="Arial"/>
      <family val="2"/>
    </font>
    <font>
      <sz val="8"/>
      <color theme="1"/>
      <name val="Arial"/>
      <family val="2"/>
    </font>
    <font>
      <sz val="8"/>
      <name val="Arial"/>
      <family val="2"/>
    </font>
    <font>
      <b/>
      <i/>
      <sz val="8"/>
      <name val="Arial"/>
      <family val="2"/>
    </font>
    <font>
      <b/>
      <sz val="8"/>
      <color theme="1"/>
      <name val="Arial"/>
      <family val="2"/>
    </font>
    <font>
      <sz val="8"/>
      <color rgb="FFFF0000"/>
      <name val="Arial"/>
      <family val="2"/>
    </font>
    <font>
      <sz val="8"/>
      <color indexed="8"/>
      <name val="Arial"/>
      <family val="2"/>
    </font>
    <font>
      <u/>
      <sz val="8"/>
      <name val="Arial"/>
      <family val="2"/>
    </font>
    <font>
      <sz val="8"/>
      <color rgb="FF00B050"/>
      <name val="Arial"/>
      <family val="2"/>
    </font>
    <font>
      <b/>
      <sz val="10"/>
      <name val="Arial"/>
      <family val="2"/>
    </font>
    <font>
      <i/>
      <sz val="8"/>
      <name val="Arial"/>
      <family val="2"/>
    </font>
    <font>
      <b/>
      <sz val="10"/>
      <color theme="1"/>
      <name val="Arial"/>
      <family val="2"/>
    </font>
    <font>
      <i/>
      <sz val="8"/>
      <name val="Arial"/>
      <family val="2"/>
      <charset val="238"/>
    </font>
  </fonts>
  <fills count="16">
    <fill>
      <patternFill patternType="none"/>
    </fill>
    <fill>
      <patternFill patternType="gray125"/>
    </fill>
    <fill>
      <patternFill patternType="solid">
        <fgColor theme="5"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0000"/>
        <bgColor indexed="64"/>
      </patternFill>
    </fill>
    <fill>
      <patternFill patternType="solid">
        <fgColor indexed="43"/>
        <bgColor indexed="64"/>
      </patternFill>
    </fill>
    <fill>
      <patternFill patternType="solid">
        <fgColor theme="8"/>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s>
  <cellStyleXfs count="61">
    <xf numFmtId="0" fontId="0" fillId="0" borderId="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6" fontId="5" fillId="0" borderId="0" applyFont="0" applyFill="0" applyBorder="0" applyAlignment="0" applyProtection="0"/>
    <xf numFmtId="164" fontId="4"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4" fillId="0" borderId="0"/>
    <xf numFmtId="167" fontId="5" fillId="0" borderId="0" applyFont="0" applyFill="0" applyBorder="0" applyAlignment="0" applyProtection="0"/>
    <xf numFmtId="168" fontId="9" fillId="0" borderId="0"/>
    <xf numFmtId="168" fontId="9" fillId="0" borderId="0"/>
    <xf numFmtId="0" fontId="8" fillId="0" borderId="0"/>
    <xf numFmtId="168" fontId="9" fillId="0" borderId="0"/>
    <xf numFmtId="168" fontId="9" fillId="0" borderId="0"/>
    <xf numFmtId="168" fontId="9" fillId="0" borderId="0"/>
    <xf numFmtId="39" fontId="10" fillId="0" borderId="0"/>
    <xf numFmtId="0" fontId="12" fillId="0" borderId="0"/>
    <xf numFmtId="44" fontId="13" fillId="0" borderId="0" applyFont="0" applyFill="0" applyBorder="0" applyAlignment="0" applyProtection="0"/>
    <xf numFmtId="0" fontId="14" fillId="0" borderId="0"/>
    <xf numFmtId="0" fontId="15" fillId="0" borderId="0"/>
    <xf numFmtId="0" fontId="3" fillId="0" borderId="0"/>
    <xf numFmtId="0" fontId="16" fillId="0" borderId="0">
      <alignment wrapText="1"/>
    </xf>
    <xf numFmtId="0" fontId="5" fillId="0" borderId="0"/>
    <xf numFmtId="0" fontId="13" fillId="0" borderId="0"/>
    <xf numFmtId="166" fontId="5" fillId="0" borderId="0" applyFont="0" applyFill="0" applyBorder="0" applyAlignment="0" applyProtection="0"/>
    <xf numFmtId="0" fontId="5" fillId="0" borderId="0"/>
    <xf numFmtId="0" fontId="16" fillId="0" borderId="0"/>
    <xf numFmtId="0" fontId="5" fillId="0" borderId="0"/>
    <xf numFmtId="0" fontId="5" fillId="0" borderId="0"/>
    <xf numFmtId="166" fontId="5" fillId="0" borderId="0" applyFont="0" applyFill="0" applyBorder="0" applyAlignment="0" applyProtection="0"/>
    <xf numFmtId="0" fontId="5" fillId="0" borderId="0"/>
    <xf numFmtId="0" fontId="5" fillId="0" borderId="0"/>
    <xf numFmtId="171"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0" fontId="5" fillId="0" borderId="0"/>
    <xf numFmtId="0" fontId="16" fillId="0" borderId="0"/>
    <xf numFmtId="0" fontId="5" fillId="0" borderId="0"/>
    <xf numFmtId="0" fontId="5" fillId="0" borderId="0"/>
    <xf numFmtId="0" fontId="2" fillId="0" borderId="0"/>
    <xf numFmtId="164" fontId="1" fillId="0" borderId="0" applyFont="0" applyFill="0" applyBorder="0" applyAlignment="0" applyProtection="0"/>
    <xf numFmtId="0" fontId="1" fillId="0" borderId="0"/>
    <xf numFmtId="39" fontId="9" fillId="0" borderId="0"/>
    <xf numFmtId="39" fontId="9" fillId="0" borderId="0"/>
    <xf numFmtId="39" fontId="9" fillId="0" borderId="0"/>
    <xf numFmtId="39" fontId="9" fillId="0" borderId="0"/>
    <xf numFmtId="39" fontId="9" fillId="0" borderId="0"/>
    <xf numFmtId="44" fontId="13" fillId="0" borderId="0" applyFont="0" applyFill="0" applyBorder="0" applyAlignment="0" applyProtection="0"/>
    <xf numFmtId="0" fontId="1" fillId="0" borderId="0"/>
    <xf numFmtId="0" fontId="1" fillId="0" borderId="0"/>
  </cellStyleXfs>
  <cellXfs count="408">
    <xf numFmtId="0" fontId="0" fillId="0" borderId="0" xfId="0"/>
    <xf numFmtId="165" fontId="23" fillId="3" borderId="1" xfId="4" applyNumberFormat="1" applyFont="1" applyFill="1" applyBorder="1" applyAlignment="1" applyProtection="1">
      <alignment horizontal="right" vertical="top" wrapText="1"/>
    </xf>
    <xf numFmtId="165" fontId="25" fillId="3" borderId="1" xfId="4" applyNumberFormat="1" applyFont="1" applyFill="1" applyBorder="1" applyAlignment="1" applyProtection="1">
      <alignment horizontal="right" vertical="top" wrapText="1"/>
    </xf>
    <xf numFmtId="165" fontId="24" fillId="5" borderId="1" xfId="0" applyNumberFormat="1" applyFont="1" applyFill="1" applyBorder="1" applyAlignment="1" applyProtection="1">
      <alignment horizontal="right" vertical="top"/>
      <protection locked="0"/>
    </xf>
    <xf numFmtId="165" fontId="25" fillId="5" borderId="1" xfId="4" applyNumberFormat="1" applyFont="1" applyFill="1" applyBorder="1" applyAlignment="1" applyProtection="1">
      <alignment horizontal="right" vertical="top" wrapText="1"/>
      <protection locked="0"/>
    </xf>
    <xf numFmtId="165" fontId="24" fillId="5" borderId="1" xfId="4" applyNumberFormat="1" applyFont="1" applyFill="1" applyBorder="1" applyAlignment="1" applyProtection="1">
      <alignment horizontal="right" vertical="top"/>
      <protection locked="0"/>
    </xf>
    <xf numFmtId="165" fontId="25" fillId="5" borderId="1" xfId="33" applyNumberFormat="1" applyFont="1" applyFill="1" applyBorder="1" applyAlignment="1" applyProtection="1">
      <alignment horizontal="right" vertical="top" wrapText="1"/>
      <protection locked="0"/>
    </xf>
    <xf numFmtId="165" fontId="25" fillId="5" borderId="1" xfId="8" applyNumberFormat="1" applyFont="1" applyFill="1" applyBorder="1" applyAlignment="1" applyProtection="1">
      <alignment horizontal="right" vertical="top" wrapText="1"/>
      <protection locked="0"/>
    </xf>
    <xf numFmtId="165" fontId="25" fillId="5" borderId="1" xfId="32" applyNumberFormat="1" applyFont="1" applyFill="1" applyBorder="1" applyAlignment="1" applyProtection="1">
      <alignment horizontal="right" vertical="top"/>
      <protection locked="0"/>
    </xf>
    <xf numFmtId="165" fontId="25" fillId="5" borderId="1" xfId="32" applyNumberFormat="1" applyFont="1" applyFill="1" applyBorder="1" applyAlignment="1" applyProtection="1">
      <alignment horizontal="right" vertical="top" wrapText="1"/>
      <protection locked="0"/>
    </xf>
    <xf numFmtId="165" fontId="25" fillId="5" borderId="1" xfId="35" applyNumberFormat="1" applyFont="1" applyFill="1" applyBorder="1" applyAlignment="1" applyProtection="1">
      <alignment horizontal="right" vertical="top" wrapText="1"/>
      <protection locked="0"/>
    </xf>
    <xf numFmtId="165" fontId="25" fillId="5" borderId="1" xfId="34" applyNumberFormat="1" applyFont="1" applyFill="1" applyBorder="1" applyAlignment="1" applyProtection="1">
      <alignment horizontal="right" vertical="top" wrapText="1"/>
      <protection locked="0"/>
    </xf>
    <xf numFmtId="165" fontId="25" fillId="5" borderId="1" xfId="4" applyNumberFormat="1" applyFont="1" applyFill="1" applyBorder="1" applyAlignment="1" applyProtection="1">
      <alignment horizontal="right" vertical="top"/>
      <protection locked="0"/>
    </xf>
    <xf numFmtId="165" fontId="33" fillId="5" borderId="1" xfId="4" applyNumberFormat="1" applyFont="1" applyFill="1" applyBorder="1" applyAlignment="1" applyProtection="1">
      <alignment horizontal="right" vertical="top" wrapText="1"/>
      <protection locked="0"/>
    </xf>
    <xf numFmtId="165" fontId="24" fillId="5" borderId="1" xfId="26" applyNumberFormat="1" applyFont="1" applyFill="1" applyBorder="1" applyAlignment="1" applyProtection="1">
      <alignment horizontal="right" vertical="top"/>
      <protection locked="0"/>
    </xf>
    <xf numFmtId="165" fontId="24" fillId="5" borderId="4" xfId="26" applyNumberFormat="1" applyFont="1" applyFill="1" applyBorder="1" applyAlignment="1" applyProtection="1">
      <alignment horizontal="right" vertical="top"/>
      <protection locked="0"/>
    </xf>
    <xf numFmtId="165" fontId="24" fillId="5" borderId="5" xfId="26" applyNumberFormat="1" applyFont="1" applyFill="1" applyBorder="1" applyAlignment="1" applyProtection="1">
      <alignment horizontal="right" vertical="top"/>
      <protection locked="0"/>
    </xf>
    <xf numFmtId="165" fontId="25" fillId="5" borderId="1" xfId="7" applyNumberFormat="1" applyFont="1" applyFill="1" applyBorder="1" applyAlignment="1" applyProtection="1">
      <alignment horizontal="right" vertical="top"/>
      <protection locked="0"/>
    </xf>
    <xf numFmtId="0" fontId="24" fillId="0" borderId="0" xfId="0" applyFont="1" applyAlignment="1" applyProtection="1">
      <alignment horizontal="center" vertical="top"/>
    </xf>
    <xf numFmtId="1" fontId="24" fillId="0" borderId="0" xfId="0" applyNumberFormat="1" applyFont="1" applyAlignment="1" applyProtection="1">
      <alignment horizontal="center" vertical="top"/>
    </xf>
    <xf numFmtId="0" fontId="24" fillId="0" borderId="0" xfId="0" applyFont="1" applyAlignment="1" applyProtection="1">
      <alignment vertical="top"/>
    </xf>
    <xf numFmtId="0" fontId="24" fillId="0" borderId="0" xfId="0" applyFont="1" applyAlignment="1" applyProtection="1">
      <alignment horizontal="right" vertical="top"/>
    </xf>
    <xf numFmtId="0" fontId="0" fillId="0" borderId="0" xfId="0" applyAlignment="1" applyProtection="1">
      <alignment vertical="top"/>
    </xf>
    <xf numFmtId="0" fontId="0" fillId="0" borderId="0" xfId="0" applyFill="1" applyAlignment="1" applyProtection="1">
      <alignment vertical="top"/>
    </xf>
    <xf numFmtId="0" fontId="23" fillId="0" borderId="0" xfId="1" applyFont="1" applyAlignment="1" applyProtection="1">
      <alignment vertical="top"/>
    </xf>
    <xf numFmtId="0" fontId="24" fillId="0" borderId="0" xfId="0" applyFont="1" applyAlignment="1" applyProtection="1">
      <alignment horizontal="left" vertical="top"/>
    </xf>
    <xf numFmtId="0" fontId="20" fillId="0" borderId="0" xfId="0" applyFont="1" applyAlignment="1" applyProtection="1">
      <alignment vertical="top"/>
    </xf>
    <xf numFmtId="0" fontId="20" fillId="0" borderId="0" xfId="26" applyFont="1" applyAlignment="1" applyProtection="1">
      <alignment horizontal="center" vertical="top"/>
    </xf>
    <xf numFmtId="0" fontId="25" fillId="9" borderId="1" xfId="50" applyFont="1" applyFill="1" applyBorder="1" applyAlignment="1" applyProtection="1">
      <alignment horizontal="center" vertical="top" wrapText="1"/>
    </xf>
    <xf numFmtId="0" fontId="23" fillId="9" borderId="1" xfId="50" applyFont="1" applyFill="1" applyBorder="1" applyAlignment="1" applyProtection="1">
      <alignment horizontal="left" vertical="top" wrapText="1"/>
    </xf>
    <xf numFmtId="0" fontId="23" fillId="9" borderId="1" xfId="50" applyFont="1" applyFill="1" applyBorder="1" applyAlignment="1" applyProtection="1">
      <alignment horizontal="center" vertical="top" wrapText="1"/>
    </xf>
    <xf numFmtId="4" fontId="23" fillId="9" borderId="1" xfId="50" applyNumberFormat="1" applyFont="1" applyFill="1" applyBorder="1" applyAlignment="1" applyProtection="1">
      <alignment horizontal="right" vertical="top" wrapText="1"/>
    </xf>
    <xf numFmtId="165" fontId="23" fillId="9" borderId="1" xfId="50" applyNumberFormat="1" applyFont="1" applyFill="1" applyBorder="1" applyAlignment="1" applyProtection="1">
      <alignment horizontal="right" vertical="top" wrapText="1"/>
    </xf>
    <xf numFmtId="44" fontId="0" fillId="0" borderId="0" xfId="23" applyFont="1" applyFill="1" applyAlignment="1" applyProtection="1">
      <alignment vertical="top"/>
    </xf>
    <xf numFmtId="0" fontId="25" fillId="7" borderId="1" xfId="50" applyFont="1" applyFill="1" applyBorder="1" applyAlignment="1" applyProtection="1">
      <alignment horizontal="center" vertical="top" wrapText="1"/>
    </xf>
    <xf numFmtId="0" fontId="23" fillId="7" borderId="1" xfId="50" applyFont="1" applyFill="1" applyBorder="1" applyAlignment="1" applyProtection="1">
      <alignment horizontal="left" vertical="top" wrapText="1"/>
    </xf>
    <xf numFmtId="0" fontId="23" fillId="7" borderId="1" xfId="50" applyFont="1" applyFill="1" applyBorder="1" applyAlignment="1" applyProtection="1">
      <alignment horizontal="center" vertical="top" wrapText="1"/>
    </xf>
    <xf numFmtId="4" fontId="23" fillId="7" borderId="1" xfId="50" applyNumberFormat="1" applyFont="1" applyFill="1" applyBorder="1" applyAlignment="1" applyProtection="1">
      <alignment horizontal="right" vertical="top" wrapText="1"/>
    </xf>
    <xf numFmtId="165" fontId="23" fillId="7" borderId="1" xfId="50" applyNumberFormat="1" applyFont="1" applyFill="1" applyBorder="1" applyAlignment="1" applyProtection="1">
      <alignment horizontal="right" vertical="top" wrapText="1"/>
    </xf>
    <xf numFmtId="0" fontId="20" fillId="0" borderId="0" xfId="0" applyFont="1" applyFill="1" applyAlignment="1" applyProtection="1">
      <alignment vertical="top"/>
    </xf>
    <xf numFmtId="0" fontId="25" fillId="12" borderId="1" xfId="26" applyFont="1" applyFill="1" applyBorder="1" applyAlignment="1" applyProtection="1">
      <alignment horizontal="center" vertical="top"/>
    </xf>
    <xf numFmtId="49" fontId="23" fillId="12" borderId="1" xfId="26" applyNumberFormat="1" applyFont="1" applyFill="1" applyBorder="1" applyAlignment="1" applyProtection="1">
      <alignment vertical="center" wrapText="1"/>
    </xf>
    <xf numFmtId="165" fontId="23" fillId="12" borderId="1" xfId="1" applyNumberFormat="1" applyFont="1" applyFill="1" applyBorder="1" applyAlignment="1" applyProtection="1">
      <alignment horizontal="right" vertical="center" wrapText="1"/>
    </xf>
    <xf numFmtId="0" fontId="20" fillId="0" borderId="0" xfId="26" applyFont="1" applyAlignment="1" applyProtection="1">
      <alignment vertical="center"/>
    </xf>
    <xf numFmtId="0" fontId="20" fillId="0" borderId="0" xfId="0" applyFont="1" applyAlignment="1" applyProtection="1">
      <alignment vertical="center"/>
    </xf>
    <xf numFmtId="0" fontId="0" fillId="0" borderId="0" xfId="0" applyAlignment="1" applyProtection="1">
      <alignment vertical="center"/>
    </xf>
    <xf numFmtId="0" fontId="25" fillId="2" borderId="1" xfId="7" applyFont="1" applyFill="1" applyBorder="1" applyAlignment="1" applyProtection="1">
      <alignment horizontal="center" vertical="top"/>
    </xf>
    <xf numFmtId="49" fontId="25" fillId="2" borderId="1" xfId="7" applyNumberFormat="1" applyFont="1" applyFill="1" applyBorder="1" applyAlignment="1" applyProtection="1">
      <alignment horizontal="left" vertical="top"/>
    </xf>
    <xf numFmtId="4" fontId="25" fillId="2" borderId="1" xfId="7" applyNumberFormat="1" applyFont="1" applyFill="1" applyBorder="1" applyAlignment="1" applyProtection="1">
      <alignment horizontal="center" vertical="top"/>
    </xf>
    <xf numFmtId="4" fontId="23" fillId="2" borderId="1" xfId="1" applyNumberFormat="1" applyFont="1" applyFill="1" applyBorder="1" applyAlignment="1" applyProtection="1">
      <alignment horizontal="right" vertical="top" wrapText="1"/>
    </xf>
    <xf numFmtId="165" fontId="23" fillId="2" borderId="1" xfId="1" applyNumberFormat="1" applyFont="1" applyFill="1" applyBorder="1" applyAlignment="1" applyProtection="1">
      <alignment horizontal="right" vertical="top" wrapText="1"/>
    </xf>
    <xf numFmtId="4" fontId="20" fillId="0" borderId="0" xfId="26" applyNumberFormat="1" applyFont="1" applyAlignment="1" applyProtection="1">
      <alignment vertical="top"/>
    </xf>
    <xf numFmtId="0" fontId="20" fillId="0" borderId="0" xfId="26" applyFont="1" applyAlignment="1" applyProtection="1">
      <alignment vertical="top"/>
    </xf>
    <xf numFmtId="0" fontId="25" fillId="3" borderId="1" xfId="3" applyFont="1" applyFill="1" applyBorder="1" applyAlignment="1" applyProtection="1">
      <alignment horizontal="center" vertical="top"/>
    </xf>
    <xf numFmtId="49" fontId="25" fillId="3" borderId="1" xfId="26" applyNumberFormat="1" applyFont="1" applyFill="1" applyBorder="1" applyAlignment="1" applyProtection="1">
      <alignment horizontal="left" vertical="top"/>
    </xf>
    <xf numFmtId="4" fontId="23" fillId="3" borderId="1" xfId="26" applyNumberFormat="1" applyFont="1" applyFill="1" applyBorder="1" applyAlignment="1" applyProtection="1">
      <alignment horizontal="center" vertical="top" wrapText="1"/>
    </xf>
    <xf numFmtId="4" fontId="23" fillId="3" borderId="1" xfId="26" applyNumberFormat="1" applyFont="1" applyFill="1" applyBorder="1" applyAlignment="1" applyProtection="1">
      <alignment horizontal="right" vertical="top"/>
    </xf>
    <xf numFmtId="165" fontId="23" fillId="3" borderId="1" xfId="26" applyNumberFormat="1" applyFont="1" applyFill="1" applyBorder="1" applyAlignment="1" applyProtection="1">
      <alignment horizontal="right" vertical="top" wrapText="1"/>
    </xf>
    <xf numFmtId="0" fontId="24" fillId="0" borderId="1" xfId="0" applyFont="1" applyBorder="1" applyAlignment="1" applyProtection="1">
      <alignment horizontal="center" vertical="top"/>
    </xf>
    <xf numFmtId="49" fontId="24" fillId="0" borderId="1" xfId="26" applyNumberFormat="1" applyFont="1" applyBorder="1" applyAlignment="1" applyProtection="1">
      <alignment horizontal="left" vertical="top"/>
    </xf>
    <xf numFmtId="4" fontId="25" fillId="0" borderId="1" xfId="26" applyNumberFormat="1" applyFont="1" applyBorder="1" applyAlignment="1" applyProtection="1">
      <alignment horizontal="center" vertical="top" wrapText="1"/>
    </xf>
    <xf numFmtId="4" fontId="25" fillId="0" borderId="1" xfId="4" applyNumberFormat="1" applyFont="1" applyBorder="1" applyAlignment="1" applyProtection="1">
      <alignment horizontal="right" vertical="top" wrapText="1"/>
    </xf>
    <xf numFmtId="165" fontId="25" fillId="0" borderId="1" xfId="4" applyNumberFormat="1" applyFont="1" applyFill="1" applyBorder="1" applyAlignment="1" applyProtection="1">
      <alignment horizontal="right" vertical="top" wrapText="1"/>
    </xf>
    <xf numFmtId="0" fontId="24" fillId="0" borderId="1" xfId="26" applyFont="1" applyBorder="1" applyAlignment="1" applyProtection="1">
      <alignment horizontal="left" vertical="top" wrapText="1"/>
    </xf>
    <xf numFmtId="4" fontId="24" fillId="0" borderId="1" xfId="26" applyNumberFormat="1" applyFont="1" applyBorder="1" applyAlignment="1" applyProtection="1">
      <alignment horizontal="center" vertical="top"/>
    </xf>
    <xf numFmtId="4" fontId="24" fillId="0" borderId="1" xfId="4" applyNumberFormat="1" applyFont="1" applyBorder="1" applyAlignment="1" applyProtection="1">
      <alignment horizontal="right" vertical="top"/>
    </xf>
    <xf numFmtId="0" fontId="25" fillId="0" borderId="1" xfId="26" applyFont="1" applyBorder="1" applyAlignment="1" applyProtection="1">
      <alignment horizontal="left" vertical="top" wrapText="1"/>
    </xf>
    <xf numFmtId="0" fontId="24" fillId="0" borderId="1" xfId="0" applyFont="1" applyBorder="1" applyAlignment="1" applyProtection="1">
      <alignment horizontal="left" vertical="top" wrapText="1"/>
    </xf>
    <xf numFmtId="0" fontId="20" fillId="0" borderId="0" xfId="26" applyFont="1" applyAlignment="1" applyProtection="1">
      <alignment vertical="top" wrapText="1"/>
    </xf>
    <xf numFmtId="49" fontId="24" fillId="3" borderId="1" xfId="26" applyNumberFormat="1" applyFont="1" applyFill="1" applyBorder="1" applyAlignment="1" applyProtection="1">
      <alignment horizontal="left" vertical="top"/>
    </xf>
    <xf numFmtId="0" fontId="25" fillId="3" borderId="1" xfId="26" applyFont="1" applyFill="1" applyBorder="1" applyAlignment="1" applyProtection="1">
      <alignment horizontal="left" vertical="top" wrapText="1"/>
    </xf>
    <xf numFmtId="0" fontId="21" fillId="13" borderId="0" xfId="26" applyFont="1" applyFill="1" applyAlignment="1" applyProtection="1">
      <alignment vertical="top"/>
    </xf>
    <xf numFmtId="4" fontId="25" fillId="0" borderId="1" xfId="26" applyNumberFormat="1" applyFont="1" applyBorder="1" applyAlignment="1" applyProtection="1">
      <alignment horizontal="center" vertical="top"/>
    </xf>
    <xf numFmtId="4" fontId="25" fillId="0" borderId="1" xfId="4" applyNumberFormat="1" applyFont="1" applyFill="1" applyBorder="1" applyAlignment="1" applyProtection="1">
      <alignment horizontal="right" vertical="top" wrapText="1"/>
    </xf>
    <xf numFmtId="0" fontId="25" fillId="0" borderId="1" xfId="26" applyFont="1" applyBorder="1" applyAlignment="1" applyProtection="1">
      <alignment horizontal="center" vertical="top" wrapText="1"/>
    </xf>
    <xf numFmtId="0" fontId="23" fillId="3" borderId="1" xfId="26" applyFont="1" applyFill="1" applyBorder="1" applyAlignment="1" applyProtection="1">
      <alignment horizontal="left" vertical="top" wrapText="1"/>
    </xf>
    <xf numFmtId="4" fontId="23" fillId="3" borderId="1" xfId="26" applyNumberFormat="1" applyFont="1" applyFill="1" applyBorder="1" applyAlignment="1" applyProtection="1">
      <alignment horizontal="center" vertical="top"/>
    </xf>
    <xf numFmtId="4" fontId="23" fillId="3" borderId="1" xfId="4" applyNumberFormat="1" applyFont="1" applyFill="1" applyBorder="1" applyAlignment="1" applyProtection="1">
      <alignment horizontal="right" vertical="top" wrapText="1"/>
    </xf>
    <xf numFmtId="4" fontId="24" fillId="0" borderId="1" xfId="4" applyNumberFormat="1" applyFont="1" applyFill="1" applyBorder="1" applyAlignment="1" applyProtection="1">
      <alignment horizontal="right" vertical="top"/>
    </xf>
    <xf numFmtId="4" fontId="25" fillId="0" borderId="1" xfId="5" applyNumberFormat="1" applyFont="1" applyFill="1" applyBorder="1" applyAlignment="1" applyProtection="1">
      <alignment horizontal="right" vertical="top" wrapText="1"/>
    </xf>
    <xf numFmtId="4" fontId="24" fillId="0" borderId="1" xfId="5" applyNumberFormat="1" applyFont="1" applyBorder="1" applyAlignment="1" applyProtection="1">
      <alignment horizontal="right" vertical="top"/>
    </xf>
    <xf numFmtId="1" fontId="25" fillId="3" borderId="1" xfId="3" applyNumberFormat="1" applyFont="1" applyFill="1" applyBorder="1" applyAlignment="1" applyProtection="1">
      <alignment horizontal="center" vertical="top"/>
    </xf>
    <xf numFmtId="4" fontId="25" fillId="0" borderId="1" xfId="5" applyNumberFormat="1" applyFont="1" applyBorder="1" applyAlignment="1" applyProtection="1">
      <alignment horizontal="right" vertical="top" wrapText="1"/>
    </xf>
    <xf numFmtId="0" fontId="23" fillId="2" borderId="1" xfId="1" applyFont="1" applyFill="1" applyBorder="1" applyAlignment="1" applyProtection="1">
      <alignment horizontal="left" vertical="top" wrapText="1"/>
    </xf>
    <xf numFmtId="0" fontId="23" fillId="2" borderId="1" xfId="1" applyFont="1" applyFill="1" applyBorder="1" applyAlignment="1" applyProtection="1">
      <alignment horizontal="left" vertical="top"/>
    </xf>
    <xf numFmtId="4" fontId="23" fillId="2" borderId="1" xfId="1" applyNumberFormat="1" applyFont="1" applyFill="1" applyBorder="1" applyAlignment="1" applyProtection="1">
      <alignment horizontal="center" vertical="top" wrapText="1"/>
    </xf>
    <xf numFmtId="44" fontId="20" fillId="0" borderId="0" xfId="23" applyFont="1" applyAlignment="1" applyProtection="1">
      <alignment vertical="top"/>
    </xf>
    <xf numFmtId="49" fontId="25" fillId="3" borderId="1" xfId="0" applyNumberFormat="1" applyFont="1" applyFill="1" applyBorder="1" applyAlignment="1" applyProtection="1">
      <alignment horizontal="left" vertical="top"/>
    </xf>
    <xf numFmtId="0" fontId="23" fillId="3" borderId="1" xfId="0" applyFont="1" applyFill="1" applyBorder="1" applyAlignment="1" applyProtection="1">
      <alignment horizontal="left" vertical="top" wrapText="1"/>
    </xf>
    <xf numFmtId="0" fontId="23" fillId="3" borderId="1" xfId="0" applyFont="1" applyFill="1" applyBorder="1" applyAlignment="1" applyProtection="1">
      <alignment horizontal="left" vertical="top"/>
    </xf>
    <xf numFmtId="4" fontId="23" fillId="3" borderId="1" xfId="0" applyNumberFormat="1" applyFont="1" applyFill="1" applyBorder="1" applyAlignment="1" applyProtection="1">
      <alignment horizontal="center" vertical="top" wrapText="1"/>
    </xf>
    <xf numFmtId="4" fontId="23" fillId="3" borderId="1" xfId="0" applyNumberFormat="1" applyFont="1" applyFill="1" applyBorder="1" applyAlignment="1" applyProtection="1">
      <alignment horizontal="right" vertical="top"/>
    </xf>
    <xf numFmtId="165" fontId="23" fillId="3" borderId="1" xfId="0" applyNumberFormat="1" applyFont="1" applyFill="1" applyBorder="1" applyAlignment="1" applyProtection="1">
      <alignment horizontal="right" vertical="top" wrapText="1"/>
    </xf>
    <xf numFmtId="49" fontId="24" fillId="0" borderId="1" xfId="0" applyNumberFormat="1" applyFont="1" applyBorder="1" applyAlignment="1" applyProtection="1">
      <alignment horizontal="left" vertical="top"/>
    </xf>
    <xf numFmtId="4" fontId="25" fillId="0" borderId="1" xfId="0" applyNumberFormat="1" applyFont="1" applyBorder="1" applyAlignment="1" applyProtection="1">
      <alignment horizontal="center" vertical="top" wrapText="1"/>
    </xf>
    <xf numFmtId="0" fontId="25" fillId="3" borderId="1" xfId="0"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4" fontId="25" fillId="0" borderId="1" xfId="0" applyNumberFormat="1" applyFont="1" applyBorder="1" applyAlignment="1" applyProtection="1">
      <alignment horizontal="center" vertical="top"/>
    </xf>
    <xf numFmtId="4" fontId="24" fillId="0" borderId="1" xfId="0" applyNumberFormat="1" applyFont="1" applyBorder="1" applyAlignment="1" applyProtection="1">
      <alignment horizontal="right" vertical="top"/>
    </xf>
    <xf numFmtId="0" fontId="25" fillId="0" borderId="1" xfId="0" applyFont="1" applyBorder="1" applyAlignment="1" applyProtection="1">
      <alignment horizontal="center" vertical="top" wrapText="1"/>
    </xf>
    <xf numFmtId="0" fontId="25" fillId="0" borderId="1" xfId="0" quotePrefix="1" applyFont="1" applyBorder="1" applyAlignment="1" applyProtection="1">
      <alignment horizontal="left" vertical="top" wrapText="1"/>
    </xf>
    <xf numFmtId="4" fontId="25" fillId="0" borderId="1" xfId="0" applyNumberFormat="1" applyFont="1" applyBorder="1" applyAlignment="1" applyProtection="1">
      <alignment horizontal="right" vertical="top"/>
    </xf>
    <xf numFmtId="4" fontId="23" fillId="3" borderId="1" xfId="0" applyNumberFormat="1" applyFont="1" applyFill="1" applyBorder="1" applyAlignment="1" applyProtection="1">
      <alignment horizontal="center" vertical="top"/>
    </xf>
    <xf numFmtId="165" fontId="23" fillId="3" borderId="1" xfId="0" applyNumberFormat="1" applyFont="1" applyFill="1" applyBorder="1" applyAlignment="1" applyProtection="1">
      <alignment horizontal="right" vertical="top"/>
    </xf>
    <xf numFmtId="0" fontId="25" fillId="0" borderId="1" xfId="28" applyFont="1" applyBorder="1" applyAlignment="1" applyProtection="1">
      <alignment horizontal="left" vertical="top" wrapText="1"/>
    </xf>
    <xf numFmtId="0" fontId="25" fillId="0" borderId="1" xfId="0" quotePrefix="1" applyFont="1" applyBorder="1" applyAlignment="1" applyProtection="1">
      <alignment horizontal="center" vertical="top" wrapText="1"/>
    </xf>
    <xf numFmtId="49" fontId="25" fillId="0" borderId="1" xfId="0" applyNumberFormat="1" applyFont="1" applyBorder="1" applyAlignment="1" applyProtection="1">
      <alignment horizontal="left" vertical="top" wrapText="1"/>
    </xf>
    <xf numFmtId="4" fontId="24" fillId="0" borderId="1" xfId="0" applyNumberFormat="1" applyFont="1" applyBorder="1" applyAlignment="1" applyProtection="1">
      <alignment horizontal="right" vertical="top" wrapText="1"/>
    </xf>
    <xf numFmtId="49" fontId="25" fillId="0" borderId="1" xfId="0" applyNumberFormat="1" applyFont="1" applyBorder="1" applyAlignment="1" applyProtection="1">
      <alignment horizontal="center" vertical="top" wrapText="1"/>
    </xf>
    <xf numFmtId="0" fontId="25" fillId="0" borderId="1" xfId="7" applyFont="1" applyBorder="1" applyAlignment="1" applyProtection="1">
      <alignment horizontal="center" vertical="top"/>
    </xf>
    <xf numFmtId="4" fontId="25" fillId="0" borderId="1" xfId="7" applyNumberFormat="1" applyFont="1" applyBorder="1" applyAlignment="1" applyProtection="1">
      <alignment horizontal="right" vertical="top"/>
    </xf>
    <xf numFmtId="49" fontId="24" fillId="3" borderId="1" xfId="0" applyNumberFormat="1" applyFont="1" applyFill="1" applyBorder="1" applyAlignment="1" applyProtection="1">
      <alignment horizontal="left" vertical="top"/>
    </xf>
    <xf numFmtId="0" fontId="27" fillId="3" borderId="1" xfId="0" applyFont="1" applyFill="1" applyBorder="1" applyAlignment="1" applyProtection="1">
      <alignment horizontal="left" vertical="top" wrapText="1"/>
    </xf>
    <xf numFmtId="0" fontId="24" fillId="3" borderId="1" xfId="0" applyFont="1" applyFill="1" applyBorder="1" applyAlignment="1" applyProtection="1">
      <alignment horizontal="left" vertical="top" wrapText="1"/>
    </xf>
    <xf numFmtId="4" fontId="27" fillId="3" borderId="1" xfId="0" applyNumberFormat="1" applyFont="1" applyFill="1" applyBorder="1" applyAlignment="1" applyProtection="1">
      <alignment horizontal="center" vertical="top"/>
    </xf>
    <xf numFmtId="4" fontId="24" fillId="3" borderId="1" xfId="0" applyNumberFormat="1" applyFont="1" applyFill="1" applyBorder="1" applyAlignment="1" applyProtection="1">
      <alignment horizontal="right" vertical="top"/>
    </xf>
    <xf numFmtId="0" fontId="24" fillId="0" borderId="1" xfId="7" applyFont="1" applyBorder="1" applyAlignment="1" applyProtection="1">
      <alignment horizontal="left" vertical="top" wrapText="1"/>
    </xf>
    <xf numFmtId="4" fontId="24" fillId="0" borderId="1" xfId="7" applyNumberFormat="1" applyFont="1" applyBorder="1" applyAlignment="1" applyProtection="1">
      <alignment horizontal="center" vertical="top"/>
    </xf>
    <xf numFmtId="4" fontId="24" fillId="0" borderId="1" xfId="7" applyNumberFormat="1" applyFont="1" applyBorder="1" applyAlignment="1" applyProtection="1">
      <alignment horizontal="right" vertical="top"/>
    </xf>
    <xf numFmtId="1" fontId="20" fillId="0" borderId="0" xfId="26" applyNumberFormat="1" applyFont="1" applyAlignment="1" applyProtection="1">
      <alignment horizontal="center" vertical="top"/>
    </xf>
    <xf numFmtId="0" fontId="25" fillId="14" borderId="1" xfId="7" applyFont="1" applyFill="1" applyBorder="1" applyAlignment="1" applyProtection="1">
      <alignment horizontal="center" vertical="top"/>
    </xf>
    <xf numFmtId="172" fontId="24" fillId="14" borderId="1" xfId="26" applyNumberFormat="1" applyFont="1" applyFill="1" applyBorder="1" applyAlignment="1" applyProtection="1">
      <alignment horizontal="left" vertical="top"/>
    </xf>
    <xf numFmtId="49" fontId="24" fillId="14" borderId="1" xfId="26" applyNumberFormat="1" applyFont="1" applyFill="1" applyBorder="1" applyAlignment="1" applyProtection="1">
      <alignment horizontal="left" vertical="top"/>
    </xf>
    <xf numFmtId="49" fontId="24" fillId="14" borderId="1" xfId="26" applyNumberFormat="1" applyFont="1" applyFill="1" applyBorder="1" applyAlignment="1" applyProtection="1">
      <alignment horizontal="center" vertical="top"/>
    </xf>
    <xf numFmtId="4" fontId="24" fillId="14" borderId="1" xfId="26" applyNumberFormat="1" applyFont="1" applyFill="1" applyBorder="1" applyAlignment="1" applyProtection="1">
      <alignment horizontal="right" vertical="top"/>
    </xf>
    <xf numFmtId="165" fontId="24" fillId="14" borderId="1" xfId="26" applyNumberFormat="1" applyFont="1" applyFill="1" applyBorder="1" applyAlignment="1" applyProtection="1">
      <alignment horizontal="right" vertical="top"/>
    </xf>
    <xf numFmtId="172" fontId="24" fillId="0" borderId="1" xfId="26" applyNumberFormat="1" applyFont="1" applyBorder="1" applyAlignment="1" applyProtection="1">
      <alignment horizontal="left" vertical="top"/>
    </xf>
    <xf numFmtId="49" fontId="24" fillId="0" borderId="1" xfId="26" applyNumberFormat="1" applyFont="1" applyBorder="1" applyAlignment="1" applyProtection="1">
      <alignment horizontal="center" vertical="top"/>
    </xf>
    <xf numFmtId="4" fontId="24" fillId="0" borderId="1" xfId="26" applyNumberFormat="1" applyFont="1" applyBorder="1" applyAlignment="1" applyProtection="1">
      <alignment horizontal="right" vertical="top"/>
    </xf>
    <xf numFmtId="165" fontId="24" fillId="0" borderId="1" xfId="26" applyNumberFormat="1" applyFont="1" applyBorder="1" applyAlignment="1" applyProtection="1">
      <alignment horizontal="right" vertical="top"/>
    </xf>
    <xf numFmtId="0" fontId="25" fillId="0" borderId="4" xfId="7" applyFont="1" applyBorder="1" applyAlignment="1" applyProtection="1">
      <alignment horizontal="center" vertical="top"/>
    </xf>
    <xf numFmtId="172" fontId="24" fillId="0" borderId="4" xfId="26" applyNumberFormat="1" applyFont="1" applyBorder="1" applyAlignment="1" applyProtection="1">
      <alignment horizontal="left" vertical="top"/>
    </xf>
    <xf numFmtId="49" fontId="24" fillId="0" borderId="4" xfId="26" applyNumberFormat="1" applyFont="1" applyBorder="1" applyAlignment="1" applyProtection="1">
      <alignment horizontal="left" vertical="top"/>
    </xf>
    <xf numFmtId="49" fontId="24" fillId="0" borderId="4" xfId="26" applyNumberFormat="1" applyFont="1" applyBorder="1" applyAlignment="1" applyProtection="1">
      <alignment horizontal="center" vertical="top"/>
    </xf>
    <xf numFmtId="4" fontId="24" fillId="0" borderId="4" xfId="26" applyNumberFormat="1" applyFont="1" applyBorder="1" applyAlignment="1" applyProtection="1">
      <alignment horizontal="right" vertical="top"/>
    </xf>
    <xf numFmtId="165" fontId="25" fillId="0" borderId="4" xfId="4" applyNumberFormat="1" applyFont="1" applyFill="1" applyBorder="1" applyAlignment="1" applyProtection="1">
      <alignment horizontal="right" vertical="top" wrapText="1"/>
    </xf>
    <xf numFmtId="0" fontId="19" fillId="0" borderId="0" xfId="7" applyFont="1" applyAlignment="1" applyProtection="1">
      <alignment horizontal="center" vertical="top"/>
    </xf>
    <xf numFmtId="172" fontId="20" fillId="0" borderId="0" xfId="26" applyNumberFormat="1" applyFont="1" applyAlignment="1" applyProtection="1">
      <alignment horizontal="left" vertical="top"/>
    </xf>
    <xf numFmtId="0" fontId="18" fillId="0" borderId="0" xfId="26" applyFont="1" applyAlignment="1" applyProtection="1">
      <alignment vertical="top" wrapText="1"/>
    </xf>
    <xf numFmtId="4" fontId="18" fillId="0" borderId="0" xfId="26" applyNumberFormat="1" applyFont="1" applyAlignment="1" applyProtection="1">
      <alignment vertical="top"/>
    </xf>
    <xf numFmtId="4" fontId="19" fillId="0" borderId="0" xfId="4" applyNumberFormat="1" applyFont="1" applyFill="1" applyBorder="1" applyAlignment="1" applyProtection="1">
      <alignment horizontal="right" vertical="top" wrapText="1"/>
    </xf>
    <xf numFmtId="1" fontId="18" fillId="0" borderId="0" xfId="26" applyNumberFormat="1" applyFont="1" applyAlignment="1" applyProtection="1">
      <alignment horizontal="center" vertical="top"/>
    </xf>
    <xf numFmtId="172" fontId="18" fillId="0" borderId="0" xfId="26" applyNumberFormat="1" applyFont="1" applyAlignment="1" applyProtection="1">
      <alignment horizontal="left" vertical="top"/>
    </xf>
    <xf numFmtId="49" fontId="18" fillId="0" borderId="0" xfId="26" applyNumberFormat="1" applyFont="1" applyAlignment="1" applyProtection="1">
      <alignment horizontal="left" vertical="top"/>
    </xf>
    <xf numFmtId="49" fontId="18" fillId="0" borderId="0" xfId="26" applyNumberFormat="1" applyFont="1" applyAlignment="1" applyProtection="1">
      <alignment horizontal="center" vertical="top"/>
    </xf>
    <xf numFmtId="4" fontId="18" fillId="0" borderId="0" xfId="26" applyNumberFormat="1" applyFont="1" applyAlignment="1" applyProtection="1">
      <alignment horizontal="right" vertical="top"/>
    </xf>
    <xf numFmtId="0" fontId="25" fillId="0" borderId="5" xfId="7" applyFont="1" applyBorder="1" applyAlignment="1" applyProtection="1">
      <alignment horizontal="center" vertical="top"/>
    </xf>
    <xf numFmtId="172" fontId="24" fillId="0" borderId="5" xfId="26" applyNumberFormat="1" applyFont="1" applyBorder="1" applyAlignment="1" applyProtection="1">
      <alignment horizontal="left" vertical="top"/>
    </xf>
    <xf numFmtId="49" fontId="24" fillId="0" borderId="5" xfId="26" applyNumberFormat="1" applyFont="1" applyBorder="1" applyAlignment="1" applyProtection="1">
      <alignment horizontal="left" vertical="top"/>
    </xf>
    <xf numFmtId="49" fontId="24" fillId="0" borderId="5" xfId="26" applyNumberFormat="1" applyFont="1" applyBorder="1" applyAlignment="1" applyProtection="1">
      <alignment horizontal="center" vertical="top"/>
    </xf>
    <xf numFmtId="4" fontId="24" fillId="0" borderId="5" xfId="26" applyNumberFormat="1" applyFont="1" applyBorder="1" applyAlignment="1" applyProtection="1">
      <alignment horizontal="right" vertical="top"/>
    </xf>
    <xf numFmtId="165" fontId="25" fillId="0" borderId="5" xfId="4" applyNumberFormat="1" applyFont="1" applyFill="1" applyBorder="1" applyAlignment="1" applyProtection="1">
      <alignment horizontal="right" vertical="top" wrapText="1"/>
    </xf>
    <xf numFmtId="165" fontId="25" fillId="14" borderId="1" xfId="4" applyNumberFormat="1" applyFont="1" applyFill="1" applyBorder="1" applyAlignment="1" applyProtection="1">
      <alignment horizontal="right" vertical="top" wrapText="1"/>
    </xf>
    <xf numFmtId="165" fontId="23" fillId="2" borderId="1" xfId="7" applyNumberFormat="1" applyFont="1" applyFill="1" applyBorder="1" applyAlignment="1" applyProtection="1">
      <alignment horizontal="right" vertical="top"/>
    </xf>
    <xf numFmtId="44" fontId="20" fillId="0" borderId="0" xfId="23" applyFont="1" applyFill="1" applyAlignment="1" applyProtection="1">
      <alignment vertical="top"/>
    </xf>
    <xf numFmtId="165" fontId="27" fillId="3" borderId="1" xfId="0" applyNumberFormat="1" applyFont="1" applyFill="1" applyBorder="1" applyAlignment="1" applyProtection="1">
      <alignment horizontal="right" vertical="top"/>
    </xf>
    <xf numFmtId="49" fontId="25" fillId="0" borderId="1" xfId="0" applyNumberFormat="1" applyFont="1" applyBorder="1" applyAlignment="1" applyProtection="1">
      <alignment horizontal="left" vertical="top"/>
    </xf>
    <xf numFmtId="169" fontId="25" fillId="0" borderId="1" xfId="0" applyNumberFormat="1" applyFont="1" applyBorder="1" applyAlignment="1" applyProtection="1">
      <alignment horizontal="left" vertical="top" wrapText="1"/>
    </xf>
    <xf numFmtId="169" fontId="25" fillId="0" borderId="1" xfId="0" quotePrefix="1" applyNumberFormat="1" applyFont="1" applyBorder="1" applyAlignment="1" applyProtection="1">
      <alignment horizontal="left" vertical="top" wrapText="1"/>
    </xf>
    <xf numFmtId="4" fontId="20" fillId="0" borderId="0" xfId="0" applyNumberFormat="1" applyFont="1" applyAlignment="1" applyProtection="1">
      <alignment horizontal="right" vertical="top"/>
    </xf>
    <xf numFmtId="169" fontId="24" fillId="0" borderId="1" xfId="0" applyNumberFormat="1" applyFont="1" applyBorder="1" applyAlignment="1" applyProtection="1">
      <alignment horizontal="left" vertical="top" wrapText="1"/>
    </xf>
    <xf numFmtId="4" fontId="24" fillId="0" borderId="1" xfId="0" applyNumberFormat="1" applyFont="1" applyBorder="1" applyAlignment="1" applyProtection="1">
      <alignment horizontal="center" vertical="top"/>
    </xf>
    <xf numFmtId="0" fontId="19" fillId="0" borderId="0" xfId="7" applyFont="1" applyAlignment="1" applyProtection="1">
      <alignment vertical="top" wrapText="1"/>
    </xf>
    <xf numFmtId="0" fontId="19" fillId="0" borderId="0" xfId="31" applyFont="1" applyAlignment="1" applyProtection="1">
      <alignment vertical="top" wrapText="1"/>
    </xf>
    <xf numFmtId="49" fontId="25" fillId="0" borderId="1" xfId="7" applyNumberFormat="1" applyFont="1" applyBorder="1" applyAlignment="1" applyProtection="1">
      <alignment horizontal="left" vertical="top"/>
    </xf>
    <xf numFmtId="0" fontId="25" fillId="0" borderId="1" xfId="7" applyFont="1" applyBorder="1" applyAlignment="1" applyProtection="1">
      <alignment horizontal="left" vertical="top" wrapText="1"/>
    </xf>
    <xf numFmtId="0" fontId="25" fillId="0" borderId="1" xfId="7" applyFont="1" applyBorder="1" applyAlignment="1" applyProtection="1">
      <alignment horizontal="left" vertical="top"/>
    </xf>
    <xf numFmtId="4" fontId="25" fillId="0" borderId="1" xfId="7" applyNumberFormat="1" applyFont="1" applyBorder="1" applyAlignment="1" applyProtection="1">
      <alignment horizontal="center" vertical="top"/>
    </xf>
    <xf numFmtId="165" fontId="25" fillId="0" borderId="1" xfId="7" applyNumberFormat="1" applyFont="1" applyBorder="1" applyAlignment="1" applyProtection="1">
      <alignment horizontal="right" vertical="top"/>
    </xf>
    <xf numFmtId="0" fontId="21" fillId="0" borderId="0" xfId="7" applyFont="1" applyAlignment="1" applyProtection="1">
      <alignment vertical="top" wrapText="1"/>
    </xf>
    <xf numFmtId="170" fontId="25" fillId="0" borderId="1" xfId="7" applyNumberFormat="1" applyFont="1" applyBorder="1" applyAlignment="1" applyProtection="1">
      <alignment horizontal="left" vertical="top"/>
    </xf>
    <xf numFmtId="0" fontId="25" fillId="0" borderId="1" xfId="32" quotePrefix="1" applyFont="1" applyBorder="1" applyAlignment="1" applyProtection="1">
      <alignment horizontal="left" vertical="top" wrapText="1"/>
    </xf>
    <xf numFmtId="0" fontId="25" fillId="0" borderId="1" xfId="33" applyFont="1" applyBorder="1" applyAlignment="1" applyProtection="1">
      <alignment horizontal="center" vertical="top" wrapText="1"/>
    </xf>
    <xf numFmtId="4" fontId="25" fillId="0" borderId="1" xfId="7" applyNumberFormat="1" applyFont="1" applyBorder="1" applyAlignment="1" applyProtection="1">
      <alignment horizontal="right" vertical="top" wrapText="1"/>
    </xf>
    <xf numFmtId="170" fontId="25" fillId="0" borderId="1" xfId="34" applyNumberFormat="1" applyFont="1" applyBorder="1" applyAlignment="1" applyProtection="1">
      <alignment horizontal="left" vertical="top"/>
    </xf>
    <xf numFmtId="0" fontId="25" fillId="0" borderId="1" xfId="32" applyFont="1" applyBorder="1" applyAlignment="1" applyProtection="1">
      <alignment horizontal="center" vertical="top"/>
    </xf>
    <xf numFmtId="4" fontId="25" fillId="0" borderId="1" xfId="32" applyNumberFormat="1" applyFont="1" applyBorder="1" applyAlignment="1" applyProtection="1">
      <alignment horizontal="right" vertical="top"/>
    </xf>
    <xf numFmtId="0" fontId="21" fillId="0" borderId="0" xfId="34" applyFont="1" applyAlignment="1" applyProtection="1">
      <alignment vertical="top" wrapText="1"/>
    </xf>
    <xf numFmtId="4" fontId="19" fillId="0" borderId="0" xfId="7" applyNumberFormat="1" applyFont="1" applyAlignment="1" applyProtection="1">
      <alignment vertical="top" wrapText="1"/>
    </xf>
    <xf numFmtId="0" fontId="25" fillId="0" borderId="1" xfId="32" applyFont="1" applyBorder="1" applyAlignment="1" applyProtection="1">
      <alignment horizontal="left" vertical="top" wrapText="1"/>
    </xf>
    <xf numFmtId="0" fontId="19" fillId="0" borderId="0" xfId="32" applyFont="1" applyAlignment="1" applyProtection="1">
      <alignment vertical="top"/>
    </xf>
    <xf numFmtId="0" fontId="25" fillId="0" borderId="1" xfId="7" applyFont="1" applyBorder="1" applyAlignment="1" applyProtection="1">
      <alignment horizontal="left" vertical="top" wrapText="1" shrinkToFit="1"/>
    </xf>
    <xf numFmtId="0" fontId="21" fillId="0" borderId="0" xfId="32" applyFont="1" applyAlignment="1" applyProtection="1">
      <alignment vertical="top"/>
    </xf>
    <xf numFmtId="0" fontId="21" fillId="0" borderId="0" xfId="7" applyFont="1" applyAlignment="1" applyProtection="1">
      <alignment vertical="top"/>
    </xf>
    <xf numFmtId="166" fontId="25" fillId="0" borderId="1" xfId="32" applyNumberFormat="1" applyFont="1" applyBorder="1" applyAlignment="1" applyProtection="1">
      <alignment horizontal="center" vertical="top" wrapText="1"/>
    </xf>
    <xf numFmtId="4" fontId="29" fillId="0" borderId="1" xfId="32" applyNumberFormat="1" applyFont="1" applyBorder="1" applyAlignment="1" applyProtection="1">
      <alignment horizontal="right" vertical="top"/>
    </xf>
    <xf numFmtId="4" fontId="25" fillId="0" borderId="1" xfId="32" applyNumberFormat="1" applyFont="1" applyBorder="1" applyAlignment="1" applyProtection="1">
      <alignment horizontal="right" vertical="top" wrapText="1"/>
    </xf>
    <xf numFmtId="165" fontId="21" fillId="0" borderId="0" xfId="31" applyNumberFormat="1" applyFont="1" applyAlignment="1" applyProtection="1">
      <alignment horizontal="right" vertical="top" wrapText="1"/>
    </xf>
    <xf numFmtId="0" fontId="25" fillId="0" borderId="1" xfId="34" applyFont="1" applyBorder="1" applyAlignment="1" applyProtection="1">
      <alignment horizontal="center" vertical="top" wrapText="1"/>
    </xf>
    <xf numFmtId="4" fontId="25" fillId="0" borderId="1" xfId="34" applyNumberFormat="1" applyFont="1" applyBorder="1" applyAlignment="1" applyProtection="1">
      <alignment horizontal="right" vertical="top" wrapText="1"/>
    </xf>
    <xf numFmtId="0" fontId="21" fillId="0" borderId="0" xfId="36" applyFont="1" applyAlignment="1" applyProtection="1">
      <alignment vertical="top" wrapText="1"/>
    </xf>
    <xf numFmtId="0" fontId="25" fillId="0" borderId="1" xfId="7" applyFont="1" applyBorder="1" applyAlignment="1" applyProtection="1">
      <alignment horizontal="center" vertical="top" wrapText="1"/>
    </xf>
    <xf numFmtId="4" fontId="25" fillId="0" borderId="1" xfId="8" applyNumberFormat="1" applyFont="1" applyFill="1" applyBorder="1" applyAlignment="1" applyProtection="1">
      <alignment horizontal="right" vertical="top" wrapText="1"/>
    </xf>
    <xf numFmtId="0" fontId="17" fillId="0" borderId="0" xfId="7" applyFont="1" applyAlignment="1" applyProtection="1">
      <alignment vertical="top" wrapText="1"/>
    </xf>
    <xf numFmtId="49" fontId="23" fillId="0" borderId="1" xfId="34" applyNumberFormat="1" applyFont="1" applyBorder="1" applyAlignment="1" applyProtection="1">
      <alignment horizontal="left" vertical="top" wrapText="1"/>
    </xf>
    <xf numFmtId="0" fontId="28" fillId="0" borderId="1" xfId="7" applyFont="1" applyBorder="1" applyAlignment="1" applyProtection="1">
      <alignment horizontal="left" vertical="top" wrapText="1"/>
    </xf>
    <xf numFmtId="0" fontId="28" fillId="0" borderId="1" xfId="7" applyFont="1" applyBorder="1" applyAlignment="1" applyProtection="1">
      <alignment horizontal="center" vertical="top" wrapText="1"/>
    </xf>
    <xf numFmtId="4" fontId="28" fillId="0" borderId="1" xfId="7" applyNumberFormat="1" applyFont="1" applyBorder="1" applyAlignment="1" applyProtection="1">
      <alignment horizontal="right" vertical="top" wrapText="1"/>
    </xf>
    <xf numFmtId="165" fontId="28" fillId="0" borderId="1" xfId="7" applyNumberFormat="1" applyFont="1" applyBorder="1" applyAlignment="1" applyProtection="1">
      <alignment horizontal="right" vertical="top" wrapText="1"/>
    </xf>
    <xf numFmtId="0" fontId="25" fillId="0" borderId="1" xfId="37" applyFont="1" applyBorder="1" applyAlignment="1" applyProtection="1">
      <alignment horizontal="left" vertical="top" wrapText="1"/>
    </xf>
    <xf numFmtId="0" fontId="25" fillId="0" borderId="1" xfId="34" applyFont="1" applyBorder="1" applyAlignment="1" applyProtection="1">
      <alignment horizontal="center" vertical="top"/>
    </xf>
    <xf numFmtId="4" fontId="25" fillId="0" borderId="1" xfId="34" applyNumberFormat="1" applyFont="1" applyBorder="1" applyAlignment="1" applyProtection="1">
      <alignment horizontal="right" vertical="top"/>
    </xf>
    <xf numFmtId="0" fontId="29" fillId="0" borderId="1" xfId="32" applyFont="1" applyBorder="1" applyAlignment="1" applyProtection="1">
      <alignment horizontal="center" vertical="top"/>
    </xf>
    <xf numFmtId="0" fontId="7" fillId="0" borderId="0" xfId="0" applyFont="1" applyAlignment="1" applyProtection="1">
      <alignment vertical="top"/>
    </xf>
    <xf numFmtId="0" fontId="19" fillId="0" borderId="0" xfId="26" applyFont="1" applyAlignment="1" applyProtection="1">
      <alignment horizontal="center" vertical="top"/>
    </xf>
    <xf numFmtId="165" fontId="23" fillId="3" borderId="1" xfId="3" applyNumberFormat="1" applyFont="1" applyFill="1" applyBorder="1" applyAlignment="1" applyProtection="1">
      <alignment horizontal="right" vertical="top"/>
    </xf>
    <xf numFmtId="4" fontId="25" fillId="0" borderId="1" xfId="0" quotePrefix="1" applyNumberFormat="1" applyFont="1" applyBorder="1" applyAlignment="1" applyProtection="1">
      <alignment horizontal="center" vertical="top" wrapText="1"/>
    </xf>
    <xf numFmtId="4" fontId="7" fillId="0" borderId="0" xfId="0" applyNumberFormat="1" applyFont="1" applyAlignment="1" applyProtection="1">
      <alignment vertical="top"/>
    </xf>
    <xf numFmtId="165" fontId="24" fillId="4" borderId="1" xfId="4" applyNumberFormat="1" applyFont="1" applyFill="1" applyBorder="1" applyAlignment="1" applyProtection="1">
      <alignment horizontal="right" vertical="top"/>
    </xf>
    <xf numFmtId="0" fontId="24" fillId="0" borderId="1" xfId="0" quotePrefix="1" applyFont="1" applyBorder="1" applyAlignment="1" applyProtection="1">
      <alignment horizontal="left" vertical="top" wrapText="1"/>
    </xf>
    <xf numFmtId="4" fontId="24" fillId="0" borderId="1" xfId="0" quotePrefix="1" applyNumberFormat="1" applyFont="1" applyBorder="1" applyAlignment="1" applyProtection="1">
      <alignment horizontal="center" vertical="top"/>
    </xf>
    <xf numFmtId="0" fontId="22" fillId="0" borderId="0" xfId="0" applyFont="1" applyFill="1" applyAlignment="1" applyProtection="1">
      <alignment vertical="top"/>
    </xf>
    <xf numFmtId="44" fontId="0" fillId="0" borderId="0" xfId="23" applyFont="1" applyAlignment="1" applyProtection="1">
      <alignment vertical="top"/>
    </xf>
    <xf numFmtId="165" fontId="25" fillId="0" borderId="1" xfId="4" applyNumberFormat="1" applyFont="1" applyFill="1" applyBorder="1" applyAlignment="1" applyProtection="1">
      <alignment horizontal="right" vertical="top"/>
    </xf>
    <xf numFmtId="4" fontId="25" fillId="0" borderId="1" xfId="4" applyNumberFormat="1" applyFont="1" applyBorder="1" applyAlignment="1" applyProtection="1">
      <alignment horizontal="right" vertical="top"/>
    </xf>
    <xf numFmtId="165" fontId="25" fillId="0" borderId="1" xfId="0" applyNumberFormat="1" applyFont="1" applyBorder="1" applyAlignment="1" applyProtection="1">
      <alignment horizontal="right" vertical="top"/>
    </xf>
    <xf numFmtId="49" fontId="24" fillId="0" borderId="1" xfId="0" applyNumberFormat="1" applyFont="1" applyFill="1" applyBorder="1" applyAlignment="1" applyProtection="1">
      <alignment horizontal="left" vertical="top"/>
    </xf>
    <xf numFmtId="0" fontId="25" fillId="0" borderId="1" xfId="0" quotePrefix="1" applyFont="1" applyFill="1" applyBorder="1" applyAlignment="1" applyProtection="1">
      <alignment horizontal="left" vertical="top" wrapText="1"/>
    </xf>
    <xf numFmtId="0" fontId="25" fillId="0" borderId="1" xfId="0" applyFont="1" applyFill="1" applyBorder="1" applyAlignment="1" applyProtection="1">
      <alignment horizontal="left" vertical="top" wrapText="1"/>
    </xf>
    <xf numFmtId="4" fontId="25" fillId="0" borderId="1" xfId="0" applyNumberFormat="1" applyFont="1" applyFill="1" applyBorder="1" applyAlignment="1" applyProtection="1">
      <alignment horizontal="center" vertical="top"/>
    </xf>
    <xf numFmtId="4" fontId="25" fillId="0" borderId="1" xfId="4" applyNumberFormat="1" applyFont="1" applyFill="1" applyBorder="1" applyAlignment="1" applyProtection="1">
      <alignment horizontal="right" vertical="top"/>
    </xf>
    <xf numFmtId="0" fontId="24" fillId="0" borderId="1" xfId="0" applyFont="1" applyFill="1" applyBorder="1" applyAlignment="1" applyProtection="1">
      <alignment horizontal="center" vertical="top"/>
    </xf>
    <xf numFmtId="0" fontId="6" fillId="0" borderId="0" xfId="0" applyFont="1" applyAlignment="1" applyProtection="1">
      <alignment vertical="top"/>
    </xf>
    <xf numFmtId="0" fontId="7" fillId="0" borderId="0" xfId="29" applyFont="1" applyAlignment="1" applyProtection="1">
      <alignment vertical="top"/>
    </xf>
    <xf numFmtId="49" fontId="25" fillId="0" borderId="1" xfId="7" applyNumberFormat="1" applyFont="1" applyFill="1" applyBorder="1" applyAlignment="1" applyProtection="1">
      <alignment horizontal="left" vertical="top"/>
    </xf>
    <xf numFmtId="0" fontId="25" fillId="0" borderId="1" xfId="7" applyFont="1" applyFill="1" applyBorder="1" applyAlignment="1" applyProtection="1">
      <alignment horizontal="left" vertical="top"/>
    </xf>
    <xf numFmtId="4" fontId="25" fillId="0" borderId="1" xfId="7" applyNumberFormat="1" applyFont="1" applyFill="1" applyBorder="1" applyAlignment="1" applyProtection="1">
      <alignment horizontal="center" vertical="top"/>
    </xf>
    <xf numFmtId="4" fontId="25" fillId="0" borderId="1" xfId="7" quotePrefix="1" applyNumberFormat="1" applyFont="1" applyBorder="1" applyAlignment="1" applyProtection="1">
      <alignment horizontal="right" vertical="top"/>
    </xf>
    <xf numFmtId="165" fontId="25" fillId="0" borderId="1" xfId="7" applyNumberFormat="1" applyFont="1" applyFill="1" applyBorder="1" applyAlignment="1" applyProtection="1">
      <alignment horizontal="right" vertical="top"/>
    </xf>
    <xf numFmtId="4" fontId="25" fillId="6" borderId="1" xfId="4" applyNumberFormat="1" applyFont="1" applyFill="1" applyBorder="1" applyAlignment="1" applyProtection="1">
      <alignment horizontal="right" vertical="top" wrapText="1"/>
    </xf>
    <xf numFmtId="0" fontId="25" fillId="6" borderId="1" xfId="0" applyFont="1" applyFill="1" applyBorder="1" applyAlignment="1" applyProtection="1">
      <alignment horizontal="left" vertical="top" wrapText="1"/>
    </xf>
    <xf numFmtId="4" fontId="25" fillId="6" borderId="1" xfId="4" applyNumberFormat="1" applyFont="1" applyFill="1" applyBorder="1" applyAlignment="1" applyProtection="1">
      <alignment horizontal="right" vertical="top"/>
    </xf>
    <xf numFmtId="49" fontId="25" fillId="0" borderId="1" xfId="0" applyNumberFormat="1" applyFont="1" applyFill="1" applyBorder="1" applyAlignment="1" applyProtection="1">
      <alignment horizontal="left" vertical="top"/>
    </xf>
    <xf numFmtId="4" fontId="25" fillId="0" borderId="1" xfId="0" applyNumberFormat="1" applyFont="1" applyFill="1" applyBorder="1" applyAlignment="1" applyProtection="1">
      <alignment horizontal="center" vertical="top" wrapText="1"/>
    </xf>
    <xf numFmtId="0" fontId="6" fillId="0" borderId="0" xfId="0" applyFont="1" applyFill="1" applyAlignment="1" applyProtection="1">
      <alignment vertical="top"/>
    </xf>
    <xf numFmtId="0" fontId="6" fillId="0" borderId="0" xfId="0" applyFont="1" applyFill="1" applyAlignment="1" applyProtection="1">
      <alignment vertical="top" wrapText="1"/>
    </xf>
    <xf numFmtId="0" fontId="6" fillId="8" borderId="0" xfId="0" applyFont="1" applyFill="1" applyAlignment="1" applyProtection="1">
      <alignment vertical="top"/>
    </xf>
    <xf numFmtId="4" fontId="25" fillId="6" borderId="1" xfId="0" applyNumberFormat="1" applyFont="1" applyFill="1" applyBorder="1" applyAlignment="1" applyProtection="1">
      <alignment horizontal="right" vertical="top"/>
    </xf>
    <xf numFmtId="49" fontId="24" fillId="0" borderId="1" xfId="26" applyNumberFormat="1" applyFont="1" applyFill="1" applyBorder="1" applyAlignment="1" applyProtection="1">
      <alignment horizontal="left" vertical="top"/>
    </xf>
    <xf numFmtId="0" fontId="25" fillId="0" borderId="1" xfId="26" applyFont="1" applyFill="1" applyBorder="1" applyAlignment="1" applyProtection="1">
      <alignment horizontal="left" vertical="top" wrapText="1"/>
    </xf>
    <xf numFmtId="4" fontId="25" fillId="0" borderId="1" xfId="26" applyNumberFormat="1" applyFont="1" applyFill="1" applyBorder="1" applyAlignment="1" applyProtection="1">
      <alignment horizontal="center" vertical="top" wrapText="1"/>
    </xf>
    <xf numFmtId="165" fontId="25" fillId="0" borderId="1" xfId="4" applyNumberFormat="1" applyFont="1" applyBorder="1" applyAlignment="1" applyProtection="1">
      <alignment horizontal="right" vertical="top" wrapText="1"/>
    </xf>
    <xf numFmtId="0" fontId="0" fillId="0" borderId="0" xfId="0" applyAlignment="1" applyProtection="1">
      <alignment horizontal="right" vertical="top"/>
    </xf>
    <xf numFmtId="0" fontId="25" fillId="0" borderId="1" xfId="32" applyFont="1" applyFill="1" applyBorder="1" applyAlignment="1" applyProtection="1">
      <alignment horizontal="left" vertical="top" wrapText="1"/>
    </xf>
    <xf numFmtId="0" fontId="25" fillId="0" borderId="1" xfId="32" applyFont="1" applyFill="1" applyBorder="1" applyAlignment="1" applyProtection="1">
      <alignment horizontal="center" vertical="top"/>
    </xf>
    <xf numFmtId="4" fontId="25" fillId="0" borderId="1" xfId="32" applyNumberFormat="1" applyFont="1" applyFill="1" applyBorder="1" applyAlignment="1" applyProtection="1">
      <alignment horizontal="right" vertical="top"/>
    </xf>
    <xf numFmtId="165" fontId="25" fillId="0" borderId="1" xfId="40" applyNumberFormat="1" applyFont="1" applyFill="1" applyBorder="1" applyAlignment="1" applyProtection="1">
      <alignment horizontal="right" vertical="top" wrapText="1"/>
    </xf>
    <xf numFmtId="0" fontId="0" fillId="0" borderId="0" xfId="0" applyFill="1" applyAlignment="1" applyProtection="1">
      <alignment horizontal="right" vertical="top"/>
    </xf>
    <xf numFmtId="165" fontId="25" fillId="0" borderId="1" xfId="40" applyNumberFormat="1" applyFont="1" applyBorder="1" applyAlignment="1" applyProtection="1">
      <alignment horizontal="right" vertical="top" wrapText="1"/>
    </xf>
    <xf numFmtId="0" fontId="25" fillId="0" borderId="1" xfId="34" applyFont="1" applyBorder="1" applyAlignment="1" applyProtection="1">
      <alignment horizontal="left" vertical="top" wrapText="1"/>
    </xf>
    <xf numFmtId="49" fontId="23" fillId="0" borderId="1" xfId="40" applyNumberFormat="1" applyFont="1" applyBorder="1" applyAlignment="1" applyProtection="1">
      <alignment horizontal="left" vertical="top" wrapText="1"/>
    </xf>
    <xf numFmtId="0" fontId="23" fillId="0" borderId="1" xfId="32" applyFont="1" applyBorder="1" applyAlignment="1" applyProtection="1">
      <alignment horizontal="left" vertical="top" wrapText="1"/>
    </xf>
    <xf numFmtId="0" fontId="25" fillId="0" borderId="1" xfId="37" applyFont="1" applyBorder="1" applyAlignment="1" applyProtection="1">
      <alignment horizontal="center" vertical="top" wrapText="1"/>
    </xf>
    <xf numFmtId="4" fontId="25" fillId="0" borderId="1" xfId="37" applyNumberFormat="1" applyFont="1" applyBorder="1" applyAlignment="1" applyProtection="1">
      <alignment horizontal="right" vertical="top" wrapText="1"/>
    </xf>
    <xf numFmtId="4" fontId="25" fillId="0" borderId="1" xfId="44" applyNumberFormat="1" applyFont="1" applyBorder="1" applyAlignment="1" applyProtection="1">
      <alignment horizontal="left" vertical="top" wrapText="1"/>
    </xf>
    <xf numFmtId="0" fontId="25" fillId="0" borderId="1" xfId="40" applyFont="1" applyBorder="1" applyAlignment="1" applyProtection="1">
      <alignment horizontal="center" vertical="top"/>
    </xf>
    <xf numFmtId="0" fontId="23" fillId="0" borderId="1" xfId="37" applyFont="1" applyBorder="1" applyAlignment="1" applyProtection="1">
      <alignment horizontal="left" vertical="top" wrapText="1"/>
    </xf>
    <xf numFmtId="4" fontId="25" fillId="0" borderId="1" xfId="42" applyNumberFormat="1" applyFont="1" applyBorder="1" applyAlignment="1" applyProtection="1">
      <alignment horizontal="left" vertical="top" wrapText="1"/>
    </xf>
    <xf numFmtId="0" fontId="25" fillId="0" borderId="1" xfId="46" applyFont="1" applyBorder="1" applyAlignment="1" applyProtection="1">
      <alignment horizontal="center" vertical="top"/>
    </xf>
    <xf numFmtId="4" fontId="25" fillId="0" borderId="1" xfId="46" applyNumberFormat="1" applyFont="1" applyBorder="1" applyAlignment="1" applyProtection="1">
      <alignment horizontal="right" vertical="top"/>
    </xf>
    <xf numFmtId="0" fontId="25" fillId="0" borderId="1" xfId="45" applyFont="1" applyBorder="1" applyAlignment="1" applyProtection="1">
      <alignment horizontal="left" vertical="top" wrapText="1"/>
    </xf>
    <xf numFmtId="0" fontId="25" fillId="0" borderId="1" xfId="45" applyFont="1" applyBorder="1" applyAlignment="1" applyProtection="1">
      <alignment horizontal="center" vertical="top" wrapText="1"/>
    </xf>
    <xf numFmtId="4" fontId="25" fillId="0" borderId="1" xfId="45" applyNumberFormat="1" applyFont="1" applyBorder="1" applyAlignment="1" applyProtection="1">
      <alignment horizontal="right" vertical="top" wrapText="1"/>
    </xf>
    <xf numFmtId="0" fontId="23" fillId="0" borderId="1" xfId="40" applyFont="1" applyFill="1" applyBorder="1" applyAlignment="1" applyProtection="1">
      <alignment horizontal="left" vertical="top" wrapText="1"/>
    </xf>
    <xf numFmtId="4" fontId="25" fillId="0" borderId="1" xfId="34" applyNumberFormat="1" applyFont="1" applyBorder="1" applyAlignment="1" applyProtection="1">
      <alignment horizontal="center" vertical="top" wrapText="1"/>
    </xf>
    <xf numFmtId="165" fontId="24" fillId="0" borderId="1" xfId="0" applyNumberFormat="1" applyFont="1" applyBorder="1" applyAlignment="1" applyProtection="1">
      <alignment horizontal="right" vertical="top"/>
    </xf>
    <xf numFmtId="0" fontId="25" fillId="0" borderId="1" xfId="3" applyFont="1" applyBorder="1" applyAlignment="1" applyProtection="1">
      <alignment horizontal="left" vertical="top"/>
    </xf>
    <xf numFmtId="4" fontId="25" fillId="0" borderId="1" xfId="0" applyNumberFormat="1" applyFont="1" applyBorder="1" applyAlignment="1" applyProtection="1">
      <alignment horizontal="right" vertical="top" wrapText="1"/>
    </xf>
    <xf numFmtId="0" fontId="33" fillId="0" borderId="1" xfId="0" applyFont="1" applyBorder="1" applyAlignment="1" applyProtection="1">
      <alignment horizontal="left" vertical="top" wrapText="1"/>
    </xf>
    <xf numFmtId="0" fontId="33" fillId="0" borderId="1" xfId="0" quotePrefix="1" applyFont="1" applyBorder="1" applyAlignment="1" applyProtection="1">
      <alignment horizontal="left" vertical="top" wrapText="1"/>
    </xf>
    <xf numFmtId="0" fontId="33" fillId="0" borderId="1" xfId="0" applyFont="1" applyBorder="1" applyAlignment="1" applyProtection="1">
      <alignment horizontal="center" vertical="top" wrapText="1"/>
    </xf>
    <xf numFmtId="4" fontId="33" fillId="0" borderId="1" xfId="0" applyNumberFormat="1" applyFont="1" applyBorder="1" applyAlignment="1" applyProtection="1">
      <alignment horizontal="right" vertical="top"/>
    </xf>
    <xf numFmtId="4" fontId="20" fillId="0" borderId="0" xfId="0" applyNumberFormat="1" applyFont="1" applyAlignment="1" applyProtection="1">
      <alignment vertical="top"/>
    </xf>
    <xf numFmtId="0" fontId="25" fillId="0" borderId="1" xfId="0" applyFont="1" applyBorder="1" applyAlignment="1" applyProtection="1">
      <alignment horizontal="center" vertical="top"/>
    </xf>
    <xf numFmtId="0" fontId="20" fillId="10" borderId="0" xfId="0" applyFont="1" applyFill="1" applyAlignment="1" applyProtection="1">
      <alignment vertical="top"/>
    </xf>
    <xf numFmtId="0" fontId="0" fillId="10" borderId="0" xfId="0" applyFill="1" applyAlignment="1" applyProtection="1">
      <alignment vertical="top"/>
    </xf>
    <xf numFmtId="4" fontId="24" fillId="0" borderId="0" xfId="0" applyNumberFormat="1" applyFont="1" applyAlignment="1" applyProtection="1">
      <alignment horizontal="right" vertical="top"/>
    </xf>
    <xf numFmtId="165" fontId="24" fillId="0" borderId="0" xfId="0" applyNumberFormat="1" applyFont="1" applyAlignment="1" applyProtection="1">
      <alignment horizontal="right" vertical="top"/>
    </xf>
    <xf numFmtId="0" fontId="24" fillId="0" borderId="0" xfId="0" applyFont="1" applyProtection="1"/>
    <xf numFmtId="0" fontId="0" fillId="0" borderId="0" xfId="0" applyProtection="1"/>
    <xf numFmtId="165" fontId="24" fillId="0" borderId="0" xfId="0" applyNumberFormat="1" applyFont="1" applyAlignment="1" applyProtection="1">
      <alignment horizontal="right"/>
    </xf>
    <xf numFmtId="0" fontId="20" fillId="0" borderId="0" xfId="0" applyFont="1" applyProtection="1"/>
    <xf numFmtId="0" fontId="32" fillId="0" borderId="0" xfId="1" applyFont="1" applyAlignment="1" applyProtection="1">
      <alignment horizontal="center" vertical="center"/>
    </xf>
    <xf numFmtId="0" fontId="27" fillId="0" borderId="3" xfId="0" applyFont="1" applyBorder="1" applyAlignment="1" applyProtection="1">
      <alignment horizontal="center" vertical="center"/>
    </xf>
    <xf numFmtId="165" fontId="27" fillId="0" borderId="3" xfId="0" applyNumberFormat="1" applyFont="1" applyBorder="1" applyAlignment="1" applyProtection="1">
      <alignment horizontal="center" vertical="center"/>
    </xf>
    <xf numFmtId="0" fontId="27" fillId="0" borderId="0" xfId="0" applyFont="1" applyBorder="1" applyAlignment="1" applyProtection="1">
      <alignment horizontal="center" vertical="center"/>
    </xf>
    <xf numFmtId="165" fontId="27" fillId="0" borderId="0" xfId="0" applyNumberFormat="1" applyFont="1" applyBorder="1" applyAlignment="1" applyProtection="1">
      <alignment horizontal="center" vertical="center"/>
    </xf>
    <xf numFmtId="0" fontId="23" fillId="15" borderId="1" xfId="0" applyFont="1" applyFill="1" applyBorder="1" applyAlignment="1" applyProtection="1">
      <alignment horizontal="center" vertical="top" wrapText="1"/>
    </xf>
    <xf numFmtId="165" fontId="23" fillId="15" borderId="1" xfId="0" applyNumberFormat="1" applyFont="1" applyFill="1" applyBorder="1" applyAlignment="1" applyProtection="1">
      <alignment horizontal="right" vertical="top"/>
    </xf>
    <xf numFmtId="0" fontId="23" fillId="15" borderId="1" xfId="0" applyFont="1" applyFill="1" applyBorder="1" applyAlignment="1" applyProtection="1">
      <alignment horizontal="left" vertical="top" wrapText="1"/>
    </xf>
    <xf numFmtId="0" fontId="27" fillId="0" borderId="0" xfId="0" applyFont="1" applyFill="1" applyProtection="1"/>
    <xf numFmtId="0" fontId="34" fillId="0" borderId="0" xfId="0" applyFont="1" applyFill="1" applyProtection="1"/>
    <xf numFmtId="0" fontId="23" fillId="0" borderId="0" xfId="1" applyFont="1" applyAlignment="1" applyProtection="1">
      <alignment horizontal="left" vertical="top"/>
    </xf>
    <xf numFmtId="49" fontId="25" fillId="11" borderId="1" xfId="50" applyNumberFormat="1" applyFont="1" applyFill="1" applyBorder="1" applyAlignment="1" applyProtection="1">
      <alignment horizontal="left" vertical="center" wrapText="1"/>
    </xf>
    <xf numFmtId="0" fontId="25" fillId="9" borderId="1" xfId="50" applyFont="1" applyFill="1" applyBorder="1" applyAlignment="1" applyProtection="1">
      <alignment horizontal="left" vertical="top" wrapText="1"/>
    </xf>
    <xf numFmtId="0" fontId="25" fillId="7" borderId="1" xfId="50" applyFont="1" applyFill="1" applyBorder="1" applyAlignment="1" applyProtection="1">
      <alignment horizontal="left" vertical="top" wrapText="1"/>
    </xf>
    <xf numFmtId="0" fontId="25" fillId="12" borderId="1" xfId="26" applyFont="1" applyFill="1" applyBorder="1" applyAlignment="1" applyProtection="1">
      <alignment horizontal="left" vertical="center"/>
    </xf>
    <xf numFmtId="0" fontId="25" fillId="2" borderId="1" xfId="7" applyFont="1" applyFill="1" applyBorder="1" applyAlignment="1" applyProtection="1">
      <alignment horizontal="left" vertical="top"/>
    </xf>
    <xf numFmtId="0" fontId="25" fillId="3" borderId="1" xfId="3" applyFont="1" applyFill="1" applyBorder="1" applyAlignment="1" applyProtection="1">
      <alignment horizontal="left" vertical="top"/>
    </xf>
    <xf numFmtId="49" fontId="24" fillId="0" borderId="1" xfId="3" applyNumberFormat="1" applyFont="1" applyBorder="1" applyAlignment="1" applyProtection="1">
      <alignment horizontal="left" vertical="top"/>
    </xf>
    <xf numFmtId="49" fontId="24" fillId="3" borderId="1" xfId="3" applyNumberFormat="1" applyFont="1" applyFill="1" applyBorder="1" applyAlignment="1" applyProtection="1">
      <alignment horizontal="left" vertical="top"/>
    </xf>
    <xf numFmtId="0" fontId="28" fillId="0" borderId="1" xfId="34" applyFont="1" applyBorder="1" applyAlignment="1" applyProtection="1">
      <alignment horizontal="left" vertical="top" wrapText="1"/>
    </xf>
    <xf numFmtId="0" fontId="25" fillId="0" borderId="1" xfId="32" applyFont="1" applyBorder="1" applyAlignment="1" applyProtection="1">
      <alignment horizontal="left" vertical="top"/>
    </xf>
    <xf numFmtId="0" fontId="28" fillId="0" borderId="1" xfId="32" applyFont="1" applyBorder="1" applyAlignment="1" applyProtection="1">
      <alignment horizontal="left" vertical="top"/>
    </xf>
    <xf numFmtId="0" fontId="28" fillId="0" borderId="1" xfId="7" applyFont="1" applyBorder="1" applyAlignment="1" applyProtection="1">
      <alignment horizontal="left" vertical="top"/>
    </xf>
    <xf numFmtId="0" fontId="28" fillId="0" borderId="1" xfId="36" applyFont="1" applyBorder="1" applyAlignment="1" applyProtection="1">
      <alignment horizontal="left" vertical="top" wrapText="1"/>
    </xf>
    <xf numFmtId="0" fontId="31" fillId="0" borderId="1" xfId="34" applyFont="1" applyBorder="1" applyAlignment="1" applyProtection="1">
      <alignment horizontal="left" vertical="top" wrapText="1"/>
    </xf>
    <xf numFmtId="0" fontId="25" fillId="0" borderId="1" xfId="3" applyFont="1" applyFill="1" applyBorder="1" applyAlignment="1" applyProtection="1">
      <alignment horizontal="left" vertical="top"/>
    </xf>
    <xf numFmtId="49" fontId="25" fillId="0" borderId="1" xfId="3" applyNumberFormat="1" applyFont="1" applyBorder="1" applyAlignment="1" applyProtection="1">
      <alignment horizontal="left" vertical="top"/>
    </xf>
    <xf numFmtId="49" fontId="25" fillId="0" borderId="1" xfId="3" applyNumberFormat="1" applyFont="1" applyFill="1" applyBorder="1" applyAlignment="1" applyProtection="1">
      <alignment horizontal="left" vertical="top"/>
    </xf>
    <xf numFmtId="0" fontId="24" fillId="0" borderId="1" xfId="0" applyFont="1" applyFill="1" applyBorder="1" applyAlignment="1" applyProtection="1">
      <alignment horizontal="left" vertical="top"/>
    </xf>
    <xf numFmtId="0" fontId="24" fillId="0" borderId="1" xfId="0" applyFont="1" applyBorder="1" applyAlignment="1" applyProtection="1">
      <alignment horizontal="left" vertical="top"/>
    </xf>
    <xf numFmtId="49" fontId="25" fillId="11" borderId="1" xfId="50" applyNumberFormat="1" applyFont="1" applyFill="1" applyBorder="1" applyAlignment="1" applyProtection="1">
      <alignment horizontal="center" vertical="top" wrapText="1"/>
    </xf>
    <xf numFmtId="49" fontId="24" fillId="12" borderId="1" xfId="26" applyNumberFormat="1" applyFont="1" applyFill="1" applyBorder="1" applyAlignment="1" applyProtection="1">
      <alignment horizontal="left" vertical="top"/>
    </xf>
    <xf numFmtId="49" fontId="23" fillId="0" borderId="0" xfId="50" applyNumberFormat="1" applyFont="1" applyAlignment="1" applyProtection="1">
      <alignment horizontal="left" vertical="top"/>
    </xf>
    <xf numFmtId="0" fontId="32" fillId="0" borderId="0" xfId="50" applyFont="1" applyAlignment="1" applyProtection="1">
      <alignment horizontal="left" vertical="top" wrapText="1"/>
    </xf>
    <xf numFmtId="49" fontId="25" fillId="11" borderId="1" xfId="50" applyNumberFormat="1" applyFont="1" applyFill="1" applyBorder="1" applyAlignment="1" applyProtection="1">
      <alignment horizontal="left" vertical="top" wrapText="1"/>
    </xf>
    <xf numFmtId="1" fontId="25" fillId="0" borderId="1" xfId="34" applyNumberFormat="1" applyFont="1" applyFill="1" applyBorder="1" applyAlignment="1" applyProtection="1">
      <alignment horizontal="left" vertical="top"/>
    </xf>
    <xf numFmtId="1" fontId="25" fillId="0" borderId="1" xfId="34" applyNumberFormat="1" applyFont="1" applyBorder="1" applyAlignment="1" applyProtection="1">
      <alignment horizontal="left" vertical="top"/>
    </xf>
    <xf numFmtId="49" fontId="23" fillId="12" borderId="1" xfId="26" applyNumberFormat="1" applyFont="1" applyFill="1" applyBorder="1" applyAlignment="1" applyProtection="1">
      <alignment horizontal="left" vertical="top" wrapText="1"/>
    </xf>
    <xf numFmtId="4" fontId="25" fillId="0" borderId="1" xfId="27" applyNumberFormat="1" applyFont="1" applyBorder="1" applyAlignment="1" applyProtection="1">
      <alignment horizontal="left" vertical="top" wrapText="1"/>
      <protection hidden="1"/>
    </xf>
    <xf numFmtId="0" fontId="25" fillId="0" borderId="1" xfId="26" applyFont="1" applyBorder="1" applyAlignment="1" applyProtection="1">
      <alignment horizontal="left" vertical="top"/>
    </xf>
    <xf numFmtId="0" fontId="25" fillId="0" borderId="1" xfId="26" quotePrefix="1" applyFont="1" applyBorder="1" applyAlignment="1" applyProtection="1">
      <alignment horizontal="left" vertical="top" wrapText="1"/>
    </xf>
    <xf numFmtId="0" fontId="24" fillId="14" borderId="1" xfId="26" applyFont="1" applyFill="1" applyBorder="1" applyAlignment="1" applyProtection="1">
      <alignment horizontal="left" vertical="top" wrapText="1"/>
    </xf>
    <xf numFmtId="0" fontId="24" fillId="0" borderId="1" xfId="26" quotePrefix="1" applyFont="1" applyBorder="1" applyAlignment="1" applyProtection="1">
      <alignment horizontal="left" vertical="top" wrapText="1"/>
    </xf>
    <xf numFmtId="0" fontId="24" fillId="0" borderId="4" xfId="26" applyFont="1" applyBorder="1" applyAlignment="1" applyProtection="1">
      <alignment horizontal="left" vertical="top" wrapText="1"/>
    </xf>
    <xf numFmtId="0" fontId="24" fillId="0" borderId="5" xfId="26" applyFont="1" applyBorder="1" applyAlignment="1" applyProtection="1">
      <alignment horizontal="left" vertical="top" wrapText="1"/>
    </xf>
    <xf numFmtId="0" fontId="25" fillId="0" borderId="1" xfId="24" quotePrefix="1" applyFont="1" applyBorder="1" applyAlignment="1" applyProtection="1">
      <alignment horizontal="left" vertical="top" wrapText="1"/>
    </xf>
    <xf numFmtId="0" fontId="25" fillId="0" borderId="1" xfId="33" applyFont="1" applyBorder="1" applyAlignment="1" applyProtection="1">
      <alignment horizontal="left" vertical="top" wrapText="1"/>
    </xf>
    <xf numFmtId="0" fontId="30" fillId="0" borderId="1" xfId="34" applyFont="1" applyBorder="1" applyAlignment="1" applyProtection="1">
      <alignment horizontal="left" vertical="top" wrapText="1"/>
    </xf>
    <xf numFmtId="0" fontId="25" fillId="0" borderId="1" xfId="17" applyFont="1" applyBorder="1" applyAlignment="1" applyProtection="1">
      <alignment horizontal="left" vertical="top" wrapText="1"/>
    </xf>
    <xf numFmtId="49" fontId="25" fillId="0" borderId="1" xfId="40" applyNumberFormat="1" applyFont="1" applyBorder="1" applyAlignment="1" applyProtection="1">
      <alignment horizontal="left" vertical="top" wrapText="1"/>
    </xf>
    <xf numFmtId="49" fontId="26" fillId="12" borderId="1" xfId="26" applyNumberFormat="1" applyFont="1" applyFill="1" applyBorder="1" applyAlignment="1" applyProtection="1">
      <alignment horizontal="left" vertical="top" wrapText="1"/>
    </xf>
    <xf numFmtId="0" fontId="23" fillId="3" borderId="1" xfId="26" applyFont="1" applyFill="1" applyBorder="1" applyAlignment="1" applyProtection="1">
      <alignment horizontal="left" vertical="top"/>
    </xf>
    <xf numFmtId="4" fontId="25" fillId="0" borderId="1" xfId="4" applyNumberFormat="1" applyFont="1" applyFill="1" applyBorder="1" applyAlignment="1" applyProtection="1">
      <alignment horizontal="left" vertical="top" wrapText="1"/>
    </xf>
    <xf numFmtId="0" fontId="25" fillId="0" borderId="1" xfId="33" quotePrefix="1" applyFont="1" applyBorder="1" applyAlignment="1" applyProtection="1">
      <alignment horizontal="left" vertical="top" wrapText="1"/>
    </xf>
    <xf numFmtId="0" fontId="25" fillId="2" borderId="1" xfId="1" applyFont="1" applyFill="1" applyBorder="1" applyAlignment="1" applyProtection="1">
      <alignment horizontal="left" vertical="top" wrapText="1"/>
    </xf>
    <xf numFmtId="0" fontId="24" fillId="0" borderId="1" xfId="17" applyFont="1" applyBorder="1" applyAlignment="1" applyProtection="1">
      <alignment horizontal="left" vertical="top" wrapText="1"/>
    </xf>
    <xf numFmtId="0" fontId="31" fillId="0" borderId="1" xfId="33" applyFont="1" applyBorder="1" applyAlignment="1" applyProtection="1">
      <alignment horizontal="left" vertical="top" wrapText="1"/>
    </xf>
    <xf numFmtId="0" fontId="25" fillId="0" borderId="1" xfId="0" applyFont="1" applyBorder="1" applyAlignment="1" applyProtection="1">
      <alignment horizontal="left" vertical="top"/>
    </xf>
    <xf numFmtId="3" fontId="25" fillId="0" borderId="1" xfId="34" applyNumberFormat="1" applyFont="1" applyBorder="1" applyAlignment="1" applyProtection="1">
      <alignment horizontal="left" vertical="top" wrapText="1"/>
    </xf>
    <xf numFmtId="18" fontId="25" fillId="0" borderId="1" xfId="0" applyNumberFormat="1" applyFont="1" applyBorder="1" applyAlignment="1" applyProtection="1">
      <alignment horizontal="left" vertical="top" wrapText="1"/>
    </xf>
    <xf numFmtId="4" fontId="23" fillId="12" borderId="1" xfId="1" applyNumberFormat="1" applyFont="1" applyFill="1" applyBorder="1" applyAlignment="1" applyProtection="1">
      <alignment horizontal="center" vertical="top" wrapText="1"/>
    </xf>
    <xf numFmtId="4" fontId="23" fillId="0" borderId="2" xfId="0" applyNumberFormat="1" applyFont="1" applyFill="1" applyBorder="1" applyAlignment="1" applyProtection="1">
      <alignment horizontal="center" vertical="top"/>
    </xf>
    <xf numFmtId="4" fontId="26" fillId="12" borderId="1" xfId="26" applyNumberFormat="1" applyFont="1" applyFill="1" applyBorder="1" applyAlignment="1" applyProtection="1">
      <alignment horizontal="right" vertical="top" wrapText="1"/>
    </xf>
    <xf numFmtId="165" fontId="26" fillId="12" borderId="1" xfId="26" applyNumberFormat="1" applyFont="1" applyFill="1" applyBorder="1" applyAlignment="1" applyProtection="1">
      <alignment horizontal="right" vertical="top" wrapText="1"/>
    </xf>
    <xf numFmtId="165" fontId="23" fillId="12" borderId="1" xfId="1" applyNumberFormat="1" applyFont="1" applyFill="1" applyBorder="1" applyAlignment="1" applyProtection="1">
      <alignment horizontal="right" vertical="top" wrapText="1"/>
    </xf>
    <xf numFmtId="165" fontId="25" fillId="5" borderId="1" xfId="0" applyNumberFormat="1" applyFont="1" applyFill="1" applyBorder="1" applyAlignment="1" applyProtection="1">
      <alignment horizontal="right" vertical="top"/>
      <protection locked="0"/>
    </xf>
    <xf numFmtId="4" fontId="23" fillId="0" borderId="2" xfId="0" applyNumberFormat="1" applyFont="1" applyFill="1" applyBorder="1" applyAlignment="1" applyProtection="1">
      <alignment horizontal="right" vertical="top"/>
    </xf>
    <xf numFmtId="49" fontId="25" fillId="11" borderId="1" xfId="50" applyNumberFormat="1" applyFont="1" applyFill="1" applyBorder="1" applyAlignment="1" applyProtection="1">
      <alignment horizontal="right" vertical="top" wrapText="1"/>
    </xf>
    <xf numFmtId="1" fontId="25" fillId="11" borderId="1" xfId="50" applyNumberFormat="1" applyFont="1" applyFill="1" applyBorder="1" applyAlignment="1" applyProtection="1">
      <alignment horizontal="center" vertical="top" wrapText="1"/>
    </xf>
    <xf numFmtId="0" fontId="23" fillId="12" borderId="1" xfId="26" applyNumberFormat="1" applyFont="1" applyFill="1" applyBorder="1" applyAlignment="1" applyProtection="1">
      <alignment vertical="center" wrapText="1"/>
    </xf>
    <xf numFmtId="0" fontId="25" fillId="9" borderId="1" xfId="50" applyNumberFormat="1" applyFont="1" applyFill="1" applyBorder="1" applyAlignment="1" applyProtection="1">
      <alignment horizontal="center" vertical="top" wrapText="1"/>
    </xf>
    <xf numFmtId="0" fontId="23" fillId="9" borderId="1" xfId="50" applyNumberFormat="1" applyFont="1" applyFill="1" applyBorder="1" applyAlignment="1" applyProtection="1">
      <alignment horizontal="left" vertical="top" wrapText="1"/>
    </xf>
    <xf numFmtId="0" fontId="25" fillId="7" borderId="1" xfId="50" applyNumberFormat="1" applyFont="1" applyFill="1" applyBorder="1" applyAlignment="1" applyProtection="1">
      <alignment horizontal="center" vertical="top" wrapText="1"/>
    </xf>
    <xf numFmtId="0" fontId="23" fillId="7" borderId="1" xfId="50" applyNumberFormat="1" applyFont="1" applyFill="1" applyBorder="1" applyAlignment="1" applyProtection="1">
      <alignment horizontal="left" vertical="top" wrapText="1"/>
    </xf>
    <xf numFmtId="0" fontId="25" fillId="12" borderId="1" xfId="26" applyNumberFormat="1" applyFont="1" applyFill="1" applyBorder="1" applyAlignment="1" applyProtection="1">
      <alignment horizontal="center" vertical="top"/>
    </xf>
    <xf numFmtId="0" fontId="0" fillId="0" borderId="0" xfId="0" applyFill="1" applyProtection="1"/>
    <xf numFmtId="0" fontId="20" fillId="0" borderId="1" xfId="0" applyFont="1" applyBorder="1" applyAlignment="1" applyProtection="1">
      <alignment horizontal="center" vertical="top"/>
    </xf>
    <xf numFmtId="0" fontId="19" fillId="0" borderId="1" xfId="3" applyFont="1" applyBorder="1" applyAlignment="1" applyProtection="1">
      <alignment horizontal="left" vertical="top"/>
    </xf>
    <xf numFmtId="49" fontId="20" fillId="0" borderId="1" xfId="0" applyNumberFormat="1" applyFont="1" applyBorder="1" applyAlignment="1" applyProtection="1">
      <alignment horizontal="left" vertical="top"/>
    </xf>
    <xf numFmtId="0" fontId="19" fillId="0" borderId="1" xfId="0" applyFont="1" applyBorder="1" applyAlignment="1" applyProtection="1">
      <alignment horizontal="left" vertical="top" wrapText="1"/>
    </xf>
    <xf numFmtId="4" fontId="19" fillId="0" borderId="1" xfId="0" applyNumberFormat="1" applyFont="1" applyBorder="1" applyAlignment="1" applyProtection="1">
      <alignment horizontal="center" vertical="top" wrapText="1"/>
    </xf>
    <xf numFmtId="0" fontId="19" fillId="0" borderId="1" xfId="7" applyFont="1" applyBorder="1" applyAlignment="1" applyProtection="1">
      <alignment horizontal="left" vertical="top" wrapText="1"/>
    </xf>
    <xf numFmtId="4" fontId="19" fillId="0" borderId="1" xfId="0" applyNumberFormat="1" applyFont="1" applyBorder="1" applyAlignment="1" applyProtection="1">
      <alignment horizontal="center" vertical="top"/>
    </xf>
    <xf numFmtId="0" fontId="19" fillId="0" borderId="1" xfId="0" applyFont="1" applyBorder="1" applyAlignment="1" applyProtection="1">
      <alignment horizontal="center" vertical="top" wrapText="1"/>
    </xf>
    <xf numFmtId="0" fontId="20" fillId="0" borderId="1" xfId="0" applyFont="1" applyBorder="1" applyAlignment="1" applyProtection="1">
      <alignment horizontal="left" vertical="top" wrapText="1"/>
    </xf>
    <xf numFmtId="0" fontId="20" fillId="0" borderId="1" xfId="0" quotePrefix="1" applyFont="1" applyBorder="1" applyAlignment="1" applyProtection="1">
      <alignment horizontal="left" vertical="top" wrapText="1"/>
    </xf>
    <xf numFmtId="0" fontId="19" fillId="0" borderId="1" xfId="0" quotePrefix="1" applyFont="1" applyBorder="1" applyAlignment="1" applyProtection="1">
      <alignment horizontal="left" vertical="top" wrapText="1"/>
    </xf>
    <xf numFmtId="0" fontId="19" fillId="0" borderId="1" xfId="0" quotePrefix="1" applyFont="1" applyBorder="1" applyAlignment="1" applyProtection="1">
      <alignment horizontal="center" vertical="top" wrapText="1"/>
    </xf>
    <xf numFmtId="0" fontId="21" fillId="0" borderId="1" xfId="0" applyFont="1" applyBorder="1" applyAlignment="1" applyProtection="1">
      <alignment horizontal="center" vertical="top"/>
    </xf>
    <xf numFmtId="49" fontId="19" fillId="0" borderId="1" xfId="0" applyNumberFormat="1" applyFont="1" applyBorder="1" applyAlignment="1" applyProtection="1">
      <alignment horizontal="left" vertical="top" wrapText="1"/>
    </xf>
    <xf numFmtId="49" fontId="20" fillId="0" borderId="1" xfId="0" applyNumberFormat="1" applyFont="1" applyBorder="1" applyAlignment="1" applyProtection="1">
      <alignment horizontal="left" vertical="top" wrapText="1"/>
    </xf>
    <xf numFmtId="0" fontId="20" fillId="0" borderId="1" xfId="0" applyFont="1" applyFill="1" applyBorder="1" applyAlignment="1" applyProtection="1">
      <alignment horizontal="center" vertical="top"/>
    </xf>
    <xf numFmtId="0" fontId="19" fillId="0" borderId="1" xfId="0" applyFont="1" applyBorder="1" applyAlignment="1" applyProtection="1">
      <alignment horizontal="center" vertical="top"/>
    </xf>
    <xf numFmtId="49" fontId="19" fillId="0" borderId="1" xfId="0" applyNumberFormat="1" applyFont="1" applyBorder="1" applyAlignment="1" applyProtection="1">
      <alignment horizontal="center" vertical="top" wrapText="1"/>
    </xf>
    <xf numFmtId="0" fontId="19" fillId="0" borderId="1" xfId="7" applyFont="1" applyBorder="1" applyAlignment="1" applyProtection="1">
      <alignment horizontal="center" vertical="top"/>
    </xf>
    <xf numFmtId="0" fontId="20" fillId="0" borderId="1" xfId="7" applyFont="1" applyBorder="1" applyAlignment="1" applyProtection="1">
      <alignment horizontal="left" vertical="top" wrapText="1"/>
    </xf>
    <xf numFmtId="49" fontId="20" fillId="0" borderId="1" xfId="3" applyNumberFormat="1" applyFont="1" applyBorder="1" applyAlignment="1" applyProtection="1">
      <alignment horizontal="left" vertical="top"/>
    </xf>
    <xf numFmtId="0" fontId="24" fillId="0" borderId="6" xfId="0" applyFont="1" applyBorder="1" applyAlignment="1" applyProtection="1">
      <alignment horizontal="center" vertical="top"/>
    </xf>
    <xf numFmtId="0" fontId="25" fillId="0" borderId="6" xfId="3" applyFont="1" applyBorder="1" applyAlignment="1" applyProtection="1">
      <alignment horizontal="left" vertical="top"/>
    </xf>
    <xf numFmtId="49" fontId="24" fillId="0" borderId="6" xfId="0" applyNumberFormat="1" applyFont="1" applyBorder="1" applyAlignment="1" applyProtection="1">
      <alignment horizontal="left" vertical="top"/>
    </xf>
    <xf numFmtId="0" fontId="25" fillId="0" borderId="6" xfId="0" applyFont="1" applyBorder="1" applyAlignment="1" applyProtection="1">
      <alignment horizontal="left" vertical="top" wrapText="1"/>
    </xf>
    <xf numFmtId="0" fontId="25" fillId="0" borderId="6" xfId="0" quotePrefix="1" applyFont="1" applyBorder="1" applyAlignment="1" applyProtection="1">
      <alignment horizontal="left" vertical="top" wrapText="1"/>
    </xf>
    <xf numFmtId="0" fontId="25" fillId="0" borderId="6" xfId="0" applyFont="1" applyBorder="1" applyAlignment="1" applyProtection="1">
      <alignment horizontal="center" vertical="top" wrapText="1"/>
    </xf>
    <xf numFmtId="4" fontId="25" fillId="0" borderId="6" xfId="0" applyNumberFormat="1" applyFont="1" applyBorder="1" applyAlignment="1" applyProtection="1">
      <alignment horizontal="right" vertical="top"/>
    </xf>
    <xf numFmtId="165" fontId="25" fillId="0" borderId="6" xfId="4" applyNumberFormat="1" applyFont="1" applyFill="1" applyBorder="1" applyAlignment="1" applyProtection="1">
      <alignment horizontal="right" vertical="top" wrapText="1"/>
      <protection locked="0"/>
    </xf>
    <xf numFmtId="165" fontId="25" fillId="0" borderId="6" xfId="4" applyNumberFormat="1" applyFont="1" applyFill="1" applyBorder="1" applyAlignment="1" applyProtection="1">
      <alignment horizontal="right" vertical="top" wrapText="1"/>
    </xf>
    <xf numFmtId="0" fontId="24" fillId="0" borderId="7" xfId="0" applyFont="1" applyBorder="1" applyAlignment="1" applyProtection="1">
      <alignment horizontal="center" vertical="top"/>
    </xf>
    <xf numFmtId="0" fontId="25" fillId="0" borderId="7" xfId="3" applyFont="1" applyBorder="1" applyAlignment="1" applyProtection="1">
      <alignment horizontal="left" vertical="top"/>
    </xf>
    <xf numFmtId="49" fontId="24" fillId="0" borderId="7" xfId="0" applyNumberFormat="1" applyFont="1" applyBorder="1" applyAlignment="1" applyProtection="1">
      <alignment horizontal="left" vertical="top"/>
    </xf>
    <xf numFmtId="0" fontId="25" fillId="0" borderId="7" xfId="0" applyFont="1" applyBorder="1" applyAlignment="1" applyProtection="1">
      <alignment horizontal="left" vertical="top" wrapText="1"/>
    </xf>
    <xf numFmtId="0" fontId="25" fillId="0" borderId="7" xfId="0" quotePrefix="1" applyFont="1" applyBorder="1" applyAlignment="1" applyProtection="1">
      <alignment horizontal="left" vertical="top" wrapText="1"/>
    </xf>
    <xf numFmtId="0" fontId="25" fillId="0" borderId="7" xfId="0" applyFont="1" applyBorder="1" applyAlignment="1" applyProtection="1">
      <alignment horizontal="center" vertical="top" wrapText="1"/>
    </xf>
    <xf numFmtId="4" fontId="25" fillId="0" borderId="7" xfId="0" applyNumberFormat="1" applyFont="1" applyBorder="1" applyAlignment="1" applyProtection="1">
      <alignment horizontal="right" vertical="top"/>
    </xf>
    <xf numFmtId="165" fontId="25" fillId="5" borderId="7" xfId="4" applyNumberFormat="1" applyFont="1" applyFill="1" applyBorder="1" applyAlignment="1" applyProtection="1">
      <alignment horizontal="right" vertical="top" wrapText="1"/>
      <protection locked="0"/>
    </xf>
    <xf numFmtId="165" fontId="25" fillId="0" borderId="7" xfId="4" applyNumberFormat="1" applyFont="1" applyFill="1" applyBorder="1" applyAlignment="1" applyProtection="1">
      <alignment horizontal="right" vertical="top" wrapText="1"/>
    </xf>
    <xf numFmtId="0" fontId="24" fillId="0" borderId="8" xfId="0" applyFont="1" applyBorder="1" applyAlignment="1" applyProtection="1">
      <alignment horizontal="center" vertical="top"/>
    </xf>
    <xf numFmtId="0" fontId="25" fillId="0" borderId="8" xfId="3" applyFont="1" applyBorder="1" applyAlignment="1" applyProtection="1">
      <alignment horizontal="left" vertical="top"/>
    </xf>
    <xf numFmtId="49" fontId="24" fillId="0" borderId="8" xfId="0" applyNumberFormat="1" applyFont="1" applyBorder="1" applyAlignment="1" applyProtection="1">
      <alignment horizontal="left" vertical="top"/>
    </xf>
    <xf numFmtId="0" fontId="25" fillId="0" borderId="8" xfId="0" applyFont="1" applyBorder="1" applyAlignment="1" applyProtection="1">
      <alignment horizontal="left" vertical="top" wrapText="1"/>
    </xf>
    <xf numFmtId="0" fontId="25" fillId="0" borderId="8" xfId="0" quotePrefix="1" applyFont="1" applyBorder="1" applyAlignment="1" applyProtection="1">
      <alignment horizontal="left" vertical="top" wrapText="1"/>
    </xf>
    <xf numFmtId="0" fontId="25" fillId="0" borderId="8" xfId="0" applyFont="1" applyBorder="1" applyAlignment="1" applyProtection="1">
      <alignment horizontal="center" vertical="top" wrapText="1"/>
    </xf>
    <xf numFmtId="4" fontId="25" fillId="0" borderId="8" xfId="0" applyNumberFormat="1" applyFont="1" applyBorder="1" applyAlignment="1" applyProtection="1">
      <alignment horizontal="right" vertical="top"/>
    </xf>
    <xf numFmtId="165" fontId="25" fillId="5" borderId="8" xfId="4" applyNumberFormat="1" applyFont="1" applyFill="1" applyBorder="1" applyAlignment="1" applyProtection="1">
      <alignment horizontal="right" vertical="top" wrapText="1"/>
      <protection locked="0"/>
    </xf>
    <xf numFmtId="165" fontId="25" fillId="0" borderId="8" xfId="4" applyNumberFormat="1" applyFont="1" applyFill="1" applyBorder="1" applyAlignment="1" applyProtection="1">
      <alignment horizontal="right" vertical="top" wrapText="1"/>
    </xf>
    <xf numFmtId="0" fontId="6" fillId="0" borderId="9" xfId="0" applyFont="1" applyBorder="1" applyAlignment="1">
      <alignment horizontal="left" vertical="top" wrapText="1"/>
    </xf>
    <xf numFmtId="49" fontId="23" fillId="0" borderId="0" xfId="50" applyNumberFormat="1" applyFont="1" applyAlignment="1" applyProtection="1">
      <alignment horizontal="left" vertical="center"/>
    </xf>
  </cellXfs>
  <cellStyles count="61">
    <cellStyle name="Comma 10" xfId="6"/>
    <cellStyle name="Comma 2 2 2" xfId="2"/>
    <cellStyle name="Comma 3" xfId="5"/>
    <cellStyle name="Comma 3 2" xfId="38"/>
    <cellStyle name="Comma 3 5" xfId="30"/>
    <cellStyle name="Excel Built-in Normal" xfId="12"/>
    <cellStyle name="Navadno" xfId="0" builtinId="0"/>
    <cellStyle name="Navadno 10" xfId="34"/>
    <cellStyle name="Navadno 10 4 2" xfId="42"/>
    <cellStyle name="Navadno 10 5" xfId="49"/>
    <cellStyle name="Navadno 2" xfId="17"/>
    <cellStyle name="Navadno 2 14 2" xfId="21"/>
    <cellStyle name="Navadno 2 2" xfId="7"/>
    <cellStyle name="Navadno 2 2 2 3 2" xfId="37"/>
    <cellStyle name="Navadno 2 2 2 4" xfId="46"/>
    <cellStyle name="Navadno 2 2 3 2" xfId="48"/>
    <cellStyle name="Navadno 2 2 5" xfId="45"/>
    <cellStyle name="Navadno 2 3" xfId="10"/>
    <cellStyle name="Navadno 2 3 2 2" xfId="47"/>
    <cellStyle name="Navadno 3" xfId="24"/>
    <cellStyle name="Navadno 3 2" xfId="29"/>
    <cellStyle name="Navadno 3 2 2" xfId="32"/>
    <cellStyle name="Navadno 3 3" xfId="31"/>
    <cellStyle name="Navadno 3 4" xfId="33"/>
    <cellStyle name="Navadno 3 4 2 2" xfId="40"/>
    <cellStyle name="Navadno 30" xfId="18"/>
    <cellStyle name="Navadno 30 2" xfId="55"/>
    <cellStyle name="Navadno 31" xfId="16"/>
    <cellStyle name="Navadno 31 2" xfId="54"/>
    <cellStyle name="Navadno 33 2" xfId="20"/>
    <cellStyle name="Navadno 33 2 2" xfId="57"/>
    <cellStyle name="Navadno 34" xfId="19"/>
    <cellStyle name="Navadno 34 2" xfId="56"/>
    <cellStyle name="Navadno 4" xfId="22"/>
    <cellStyle name="Navadno 5" xfId="25"/>
    <cellStyle name="Navadno 50" xfId="13"/>
    <cellStyle name="Navadno 50 2" xfId="52"/>
    <cellStyle name="Navadno 6" xfId="26"/>
    <cellStyle name="Navadno 6 2" xfId="59"/>
    <cellStyle name="Navadno 7" xfId="60"/>
    <cellStyle name="Navadno 78" xfId="15"/>
    <cellStyle name="Navadno 78 2" xfId="53"/>
    <cellStyle name="Navadno_List1" xfId="27"/>
    <cellStyle name="Normal 10" xfId="36"/>
    <cellStyle name="Normal 2 2" xfId="1"/>
    <cellStyle name="Normal 2 2 2 2" xfId="39"/>
    <cellStyle name="Normal 4" xfId="3"/>
    <cellStyle name="Normal 6 4" xfId="44"/>
    <cellStyle name="Normal 9 4 2" xfId="50"/>
    <cellStyle name="Normal_Kino Siska_predr_ZU" xfId="28"/>
    <cellStyle name="Valuta" xfId="23" builtinId="4"/>
    <cellStyle name="Valuta 2" xfId="14"/>
    <cellStyle name="Valuta 3" xfId="58"/>
    <cellStyle name="Vejica 2" xfId="4"/>
    <cellStyle name="Vejica 2 2" xfId="8"/>
    <cellStyle name="Vejica 2 2 2" xfId="35"/>
    <cellStyle name="Vejica 2 2 2 3" xfId="43"/>
    <cellStyle name="Vejica 2 2 3" xfId="41"/>
    <cellStyle name="Vejica 2 3" xfId="11"/>
    <cellStyle name="Vejica 3" xfId="9"/>
    <cellStyle name="Vejica 3 2" xfId="51"/>
  </cellStyles>
  <dxfs count="3">
    <dxf>
      <fill>
        <patternFill>
          <bgColor theme="9" tint="0.79998168889431442"/>
        </patternFill>
      </fill>
    </dxf>
    <dxf>
      <font>
        <b/>
        <i val="0"/>
      </font>
      <fill>
        <patternFill>
          <bgColor theme="8" tint="0.59996337778862885"/>
        </patternFill>
      </fill>
      <border diagonalUp="1">
        <top style="thin">
          <color auto="1"/>
        </top>
        <bottom style="thin">
          <color auto="1"/>
        </bottom>
        <diagonal style="thin">
          <color auto="1"/>
        </diagonal>
      </border>
    </dxf>
    <dxf>
      <font>
        <color theme="1"/>
      </font>
      <border>
        <left style="thin">
          <color auto="1"/>
        </left>
        <right style="thin">
          <color auto="1"/>
        </right>
        <top style="thin">
          <color auto="1"/>
        </top>
        <bottom style="thin">
          <color auto="1"/>
        </bottom>
        <vertical/>
        <horizontal style="hair">
          <color auto="1"/>
        </horizontal>
      </border>
    </dxf>
  </dxfs>
  <tableStyles count="1" defaultTableStyle="TableStyleMedium2" defaultPivotStyle="PivotStyleLight16">
    <tableStyle name="Popis del" pivot="0" count="2">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Normal="100" zoomScaleSheetLayoutView="100" workbookViewId="0"/>
  </sheetViews>
  <sheetFormatPr defaultRowHeight="15" x14ac:dyDescent="0.25"/>
  <cols>
    <col min="1" max="1" width="6.7109375" style="278" customWidth="1"/>
    <col min="2" max="2" width="62.7109375" style="278" customWidth="1"/>
    <col min="3" max="3" width="15.7109375" style="280" customWidth="1"/>
    <col min="4" max="4" width="13.7109375" style="279" customWidth="1"/>
    <col min="5" max="16384" width="9.140625" style="279"/>
  </cols>
  <sheetData>
    <row r="1" spans="1:5" ht="15" customHeight="1" x14ac:dyDescent="0.25">
      <c r="B1" s="407" t="s">
        <v>3161</v>
      </c>
      <c r="C1" s="407"/>
      <c r="D1" s="407"/>
      <c r="E1" s="407"/>
    </row>
    <row r="2" spans="1:5" ht="15" customHeight="1" x14ac:dyDescent="0.25">
      <c r="B2" s="24"/>
      <c r="D2" s="281"/>
    </row>
    <row r="3" spans="1:5" ht="15" customHeight="1" x14ac:dyDescent="0.25">
      <c r="B3" s="282" t="s">
        <v>2463</v>
      </c>
      <c r="D3" s="281"/>
    </row>
    <row r="4" spans="1:5" ht="15" customHeight="1" thickBot="1" x14ac:dyDescent="0.3">
      <c r="B4" s="24"/>
      <c r="D4" s="281"/>
    </row>
    <row r="5" spans="1:5" ht="15" customHeight="1" thickBot="1" x14ac:dyDescent="0.3">
      <c r="A5" s="283" t="s">
        <v>3162</v>
      </c>
      <c r="B5" s="283" t="s">
        <v>3163</v>
      </c>
      <c r="C5" s="284" t="s">
        <v>3164</v>
      </c>
      <c r="D5" s="281"/>
    </row>
    <row r="6" spans="1:5" x14ac:dyDescent="0.25">
      <c r="A6" s="285"/>
      <c r="B6" s="285"/>
      <c r="C6" s="286"/>
      <c r="D6" s="281"/>
    </row>
    <row r="7" spans="1:5" ht="15" customHeight="1" x14ac:dyDescent="0.25">
      <c r="A7" s="352">
        <f>'POPIS DEL'!A6</f>
        <v>-1</v>
      </c>
      <c r="B7" s="353" t="str">
        <f>'POPIS DEL'!E6</f>
        <v>NADGRADNJA ŽELEZNIŠKE POSTAJE NOVA GORICA</v>
      </c>
      <c r="C7" s="32">
        <f>'POPIS DEL'!J6</f>
        <v>0</v>
      </c>
      <c r="D7" s="281"/>
    </row>
    <row r="8" spans="1:5" ht="22.5" x14ac:dyDescent="0.25">
      <c r="A8" s="354">
        <f>'POPIS DEL'!A7</f>
        <v>0</v>
      </c>
      <c r="B8" s="355" t="str">
        <f>'POPIS DEL'!E7</f>
        <v>I.) NADGRADNJA ŽELEZNIŠKE INFRASTRUKTURE NA OBMOČJU ŽELEZNIŠKE POSTAJE NOVA GORICA</v>
      </c>
      <c r="C8" s="38">
        <f>'POPIS DEL'!J7</f>
        <v>0</v>
      </c>
      <c r="D8" s="281"/>
    </row>
    <row r="9" spans="1:5" ht="15" customHeight="1" x14ac:dyDescent="0.25">
      <c r="A9" s="356">
        <f>'POPIS DEL'!A8</f>
        <v>1</v>
      </c>
      <c r="B9" s="351" t="str">
        <f>'POPIS DEL'!E8</f>
        <v>I.1.) TIRNE NAPRAVE S PERONOMA</v>
      </c>
      <c r="C9" s="42">
        <f>'POPIS DEL'!J8</f>
        <v>0</v>
      </c>
      <c r="D9" s="281"/>
    </row>
    <row r="10" spans="1:5" ht="15" customHeight="1" x14ac:dyDescent="0.25">
      <c r="A10" s="356">
        <f>'POPIS DEL'!A201</f>
        <v>1</v>
      </c>
      <c r="B10" s="351" t="str">
        <f>'POPIS DEL'!E201</f>
        <v>I.2.) ARHITEKTURA</v>
      </c>
      <c r="C10" s="42">
        <f>'POPIS DEL'!J201</f>
        <v>0</v>
      </c>
      <c r="D10" s="281"/>
    </row>
    <row r="11" spans="1:5" ht="15" customHeight="1" x14ac:dyDescent="0.25">
      <c r="A11" s="356">
        <f>'POPIS DEL'!A368</f>
        <v>1</v>
      </c>
      <c r="B11" s="41" t="str">
        <f>'POPIS DEL'!E368</f>
        <v>I.3.) ZUNANJA UREDITEV</v>
      </c>
      <c r="C11" s="42">
        <f>'POPIS DEL'!J368</f>
        <v>0</v>
      </c>
      <c r="D11" s="281"/>
    </row>
    <row r="12" spans="1:5" ht="15" customHeight="1" x14ac:dyDescent="0.25">
      <c r="A12" s="356">
        <f>'POPIS DEL'!A454</f>
        <v>1</v>
      </c>
      <c r="B12" s="41" t="str">
        <f>'POPIS DEL'!E454</f>
        <v>I.4.) ELEKTRIČNE INŠTALACIJE  ZA ZUNANJO RAZSVETLJAVO</v>
      </c>
      <c r="C12" s="42">
        <f>'POPIS DEL'!J454</f>
        <v>0</v>
      </c>
      <c r="D12" s="281"/>
    </row>
    <row r="13" spans="1:5" ht="15" customHeight="1" x14ac:dyDescent="0.25">
      <c r="A13" s="356">
        <f>'POPIS DEL'!A565</f>
        <v>1</v>
      </c>
      <c r="B13" s="41" t="str">
        <f>'POPIS DEL'!E565</f>
        <v>I.5.) MOČNOSTNE INŠTALACIJE PODHOD</v>
      </c>
      <c r="C13" s="42">
        <f>'POPIS DEL'!J565</f>
        <v>0</v>
      </c>
      <c r="D13" s="281"/>
    </row>
    <row r="14" spans="1:5" ht="15" customHeight="1" x14ac:dyDescent="0.25">
      <c r="A14" s="356">
        <f>'POPIS DEL'!A761</f>
        <v>1</v>
      </c>
      <c r="B14" s="41" t="str">
        <f>'POPIS DEL'!E761</f>
        <v>I.6.) ŠIBKOSTNE INŠTALACIJE PODHOD</v>
      </c>
      <c r="C14" s="42">
        <f>'POPIS DEL'!J761</f>
        <v>0</v>
      </c>
      <c r="D14" s="281"/>
    </row>
    <row r="15" spans="1:5" ht="15" customHeight="1" x14ac:dyDescent="0.25">
      <c r="A15" s="356">
        <f>'POPIS DEL'!A822</f>
        <v>1</v>
      </c>
      <c r="B15" s="41" t="str">
        <f>'POPIS DEL'!E822</f>
        <v>I.7.) ELEKTRIČNO GRETJE KRETNIC NA ŽP NOVA GORICA</v>
      </c>
      <c r="C15" s="42">
        <f>'POPIS DEL'!J822</f>
        <v>0</v>
      </c>
      <c r="D15" s="281"/>
    </row>
    <row r="16" spans="1:5" ht="15" customHeight="1" x14ac:dyDescent="0.25">
      <c r="A16" s="356">
        <f>'POPIS DEL'!A889</f>
        <v>1</v>
      </c>
      <c r="B16" s="41" t="str">
        <f>'POPIS DEL'!E889</f>
        <v>I.8.) ZAŠČITA IN PRESTAVITEV SV IN TK NAPRAV</v>
      </c>
      <c r="C16" s="42">
        <f>'POPIS DEL'!J889</f>
        <v>0</v>
      </c>
      <c r="D16" s="281"/>
    </row>
    <row r="17" spans="1:9" ht="15" customHeight="1" x14ac:dyDescent="0.25">
      <c r="A17" s="356">
        <f>'POPIS DEL'!A983</f>
        <v>1</v>
      </c>
      <c r="B17" s="41" t="str">
        <f>'POPIS DEL'!E983</f>
        <v>I.9.) TK NAPRAVE</v>
      </c>
      <c r="C17" s="42">
        <f>'POPIS DEL'!J983</f>
        <v>0</v>
      </c>
      <c r="D17" s="281"/>
    </row>
    <row r="18" spans="1:9" ht="15" customHeight="1" x14ac:dyDescent="0.25">
      <c r="A18" s="356">
        <f>'POPIS DEL'!A1259</f>
        <v>1</v>
      </c>
      <c r="B18" s="41" t="str">
        <f>'POPIS DEL'!E1259</f>
        <v>I.10.) VIDEO NADZORNI SISTEM</v>
      </c>
      <c r="C18" s="42">
        <f>'POPIS DEL'!J1259</f>
        <v>0</v>
      </c>
      <c r="D18" s="281"/>
    </row>
    <row r="19" spans="1:9" ht="15" customHeight="1" x14ac:dyDescent="0.25">
      <c r="A19" s="356">
        <f>'POPIS DEL'!A1300</f>
        <v>1</v>
      </c>
      <c r="B19" s="41" t="str">
        <f>'POPIS DEL'!E1300</f>
        <v>I.11.) STROJNE INŠTALACIJE</v>
      </c>
      <c r="C19" s="42">
        <f>'POPIS DEL'!J1300</f>
        <v>0</v>
      </c>
      <c r="D19" s="281"/>
    </row>
    <row r="20" spans="1:9" ht="15" customHeight="1" x14ac:dyDescent="0.25">
      <c r="A20" s="356">
        <f>'POPIS DEL'!A1442</f>
        <v>1</v>
      </c>
      <c r="B20" s="41" t="str">
        <f>'POPIS DEL'!E1442</f>
        <v>I.12.) INFORMACIJSKE OZNAKE IN OPREME PERONOV POSTAJE</v>
      </c>
      <c r="C20" s="42">
        <f>'POPIS DEL'!J1442</f>
        <v>0</v>
      </c>
      <c r="D20" s="281"/>
    </row>
    <row r="21" spans="1:9" ht="22.5" x14ac:dyDescent="0.25">
      <c r="A21" s="354">
        <f>'POPIS DEL'!A1485</f>
        <v>0</v>
      </c>
      <c r="B21" s="355" t="str">
        <f>'POPIS DEL'!E1485</f>
        <v>II.) OBNOVA DELA POSTAJNEGA POSLOPJA  NA OBMOČJU ŽELEZNIŠKE POSTAJE NOVA GORICA</v>
      </c>
      <c r="C21" s="38">
        <f>'POPIS DEL'!J1485</f>
        <v>0</v>
      </c>
      <c r="D21" s="281"/>
    </row>
    <row r="22" spans="1:9" ht="15" customHeight="1" x14ac:dyDescent="0.25">
      <c r="A22" s="354">
        <f>'POPIS DEL'!A1762</f>
        <v>0</v>
      </c>
      <c r="B22" s="355" t="str">
        <f>'POPIS DEL'!E1762</f>
        <v>III.) PARKIRIŠČE NA ŽELEZNIŠKI POSTAJI NOVA GORICA</v>
      </c>
      <c r="C22" s="38">
        <f>'POPIS DEL'!J1762</f>
        <v>0</v>
      </c>
      <c r="D22" s="291"/>
      <c r="E22" s="357"/>
      <c r="F22" s="357"/>
      <c r="G22" s="357"/>
      <c r="H22" s="357"/>
      <c r="I22" s="357"/>
    </row>
    <row r="23" spans="1:9" ht="15" customHeight="1" x14ac:dyDescent="0.25">
      <c r="A23" s="354">
        <f>'POPIS DEL'!A1859</f>
        <v>0</v>
      </c>
      <c r="B23" s="355" t="str">
        <f>'POPIS DEL'!E1859</f>
        <v>IV.) SPLOŠNO</v>
      </c>
      <c r="C23" s="38">
        <f>'POPIS DEL'!J1859</f>
        <v>0</v>
      </c>
      <c r="D23" s="281"/>
    </row>
    <row r="24" spans="1:9" ht="15" customHeight="1" x14ac:dyDescent="0.25">
      <c r="A24" s="285"/>
      <c r="B24" s="285"/>
      <c r="C24" s="286"/>
      <c r="D24" s="281"/>
    </row>
    <row r="25" spans="1:9" ht="22.5" x14ac:dyDescent="0.25">
      <c r="A25" s="287"/>
      <c r="B25" s="287" t="s">
        <v>3169</v>
      </c>
      <c r="C25" s="288"/>
      <c r="D25" s="281"/>
    </row>
    <row r="26" spans="1:9" ht="15" customHeight="1" x14ac:dyDescent="0.25">
      <c r="A26" s="96"/>
      <c r="B26" s="96" t="s">
        <v>3165</v>
      </c>
      <c r="C26" s="215">
        <f>C7</f>
        <v>0</v>
      </c>
      <c r="D26" s="281"/>
    </row>
    <row r="27" spans="1:9" x14ac:dyDescent="0.25">
      <c r="A27" s="96"/>
      <c r="B27" s="96" t="s">
        <v>3166</v>
      </c>
      <c r="C27" s="215">
        <f>ROUND(C26*10%,2)</f>
        <v>0</v>
      </c>
      <c r="D27" s="281"/>
    </row>
    <row r="28" spans="1:9" x14ac:dyDescent="0.25">
      <c r="A28" s="289"/>
      <c r="B28" s="289" t="s">
        <v>3170</v>
      </c>
      <c r="C28" s="288">
        <f>C26+C27</f>
        <v>0</v>
      </c>
      <c r="D28" s="281"/>
    </row>
    <row r="29" spans="1:9" ht="15" customHeight="1" x14ac:dyDescent="0.25">
      <c r="A29" s="96"/>
      <c r="B29" s="96" t="s">
        <v>3167</v>
      </c>
      <c r="C29" s="215">
        <f>ROUND(C28*22%,2)</f>
        <v>0</v>
      </c>
      <c r="D29" s="281"/>
    </row>
    <row r="30" spans="1:9" ht="15" customHeight="1" x14ac:dyDescent="0.25">
      <c r="A30" s="289"/>
      <c r="B30" s="289" t="s">
        <v>3168</v>
      </c>
      <c r="C30" s="288">
        <f>C28+C29</f>
        <v>0</v>
      </c>
      <c r="D30" s="290"/>
    </row>
    <row r="31" spans="1:9" x14ac:dyDescent="0.25">
      <c r="D31" s="290"/>
    </row>
  </sheetData>
  <sheetProtection algorithmName="SHA-512" hashValue="nugXVE3ld0zEqkkf++TnO2mNYY7MRjVfz6WldsjTSqv1918fOk9N7efp7YhGTsSKPSMoRAKflYpS12YNnUiXaQ==" saltValue="hOfrtf0wOSEo40exFU9amA==" spinCount="100000" sheet="1" objects="1" scenarios="1"/>
  <mergeCells count="1">
    <mergeCell ref="B1:E1"/>
  </mergeCells>
  <phoneticPr fontId="11" type="noConversion"/>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916"/>
  <sheetViews>
    <sheetView tabSelected="1" zoomScaleNormal="100" zoomScaleSheetLayoutView="100" workbookViewId="0">
      <pane ySplit="5" topLeftCell="A6" activePane="bottomLeft" state="frozen"/>
      <selection pane="bottomLeft"/>
    </sheetView>
  </sheetViews>
  <sheetFormatPr defaultColWidth="9.140625" defaultRowHeight="15" x14ac:dyDescent="0.25"/>
  <cols>
    <col min="1" max="1" width="6.7109375" style="18" customWidth="1"/>
    <col min="2" max="2" width="6.7109375" style="19" customWidth="1"/>
    <col min="3" max="3" width="6.7109375" style="25" customWidth="1"/>
    <col min="4" max="4" width="8.7109375" style="25" customWidth="1"/>
    <col min="5" max="5" width="45.7109375" style="25" customWidth="1"/>
    <col min="6" max="6" width="30.7109375" style="25" customWidth="1"/>
    <col min="7" max="7" width="11.7109375" style="18" customWidth="1"/>
    <col min="8" max="8" width="11.7109375" style="21" customWidth="1"/>
    <col min="9" max="10" width="15.7109375" style="21" customWidth="1"/>
    <col min="11" max="13" width="9.140625" style="22" customWidth="1"/>
    <col min="14" max="14" width="9.140625" style="23" customWidth="1"/>
    <col min="15" max="15" width="9.140625" style="22"/>
    <col min="16" max="16" width="9.140625" style="22" customWidth="1"/>
    <col min="17" max="17" width="9.140625" style="22"/>
    <col min="18" max="18" width="9.140625" style="22" customWidth="1"/>
    <col min="19" max="16384" width="9.140625" style="22"/>
  </cols>
  <sheetData>
    <row r="1" spans="1:14" x14ac:dyDescent="0.25">
      <c r="D1" s="314"/>
      <c r="E1" s="314" t="s">
        <v>3161</v>
      </c>
      <c r="F1" s="314"/>
      <c r="K1" s="20"/>
    </row>
    <row r="2" spans="1:14" x14ac:dyDescent="0.25">
      <c r="C2" s="292"/>
    </row>
    <row r="3" spans="1:14" ht="15.75" customHeight="1" x14ac:dyDescent="0.25">
      <c r="D3" s="315"/>
      <c r="E3" s="315" t="s">
        <v>2517</v>
      </c>
      <c r="F3" s="315"/>
      <c r="K3" s="26"/>
      <c r="L3" s="26"/>
      <c r="M3" s="26"/>
    </row>
    <row r="4" spans="1:14" x14ac:dyDescent="0.25">
      <c r="G4" s="343"/>
      <c r="H4" s="348"/>
      <c r="I4" s="348"/>
      <c r="J4" s="348"/>
      <c r="K4" s="26"/>
      <c r="L4" s="26"/>
      <c r="M4" s="26"/>
    </row>
    <row r="5" spans="1:14" x14ac:dyDescent="0.25">
      <c r="A5" s="312" t="s">
        <v>2520</v>
      </c>
      <c r="B5" s="350" t="s">
        <v>7</v>
      </c>
      <c r="C5" s="293" t="s">
        <v>5</v>
      </c>
      <c r="D5" s="316" t="s">
        <v>2521</v>
      </c>
      <c r="E5" s="316" t="s">
        <v>0</v>
      </c>
      <c r="F5" s="316" t="s">
        <v>6</v>
      </c>
      <c r="G5" s="312" t="s">
        <v>2519</v>
      </c>
      <c r="H5" s="349" t="s">
        <v>4</v>
      </c>
      <c r="I5" s="349" t="s">
        <v>2283</v>
      </c>
      <c r="J5" s="349" t="s">
        <v>2284</v>
      </c>
      <c r="K5" s="27"/>
      <c r="L5" s="27"/>
      <c r="M5" s="26"/>
    </row>
    <row r="6" spans="1:14" x14ac:dyDescent="0.25">
      <c r="A6" s="28">
        <v>-1</v>
      </c>
      <c r="B6" s="28" t="str">
        <f>IF(TRIM(I6)&lt;&gt;"",COUNTA($I$6:I6),"")</f>
        <v/>
      </c>
      <c r="C6" s="294"/>
      <c r="D6" s="29"/>
      <c r="E6" s="29" t="s">
        <v>3160</v>
      </c>
      <c r="F6" s="29"/>
      <c r="G6" s="30"/>
      <c r="H6" s="31"/>
      <c r="I6" s="32"/>
      <c r="J6" s="32">
        <f>J7+J1485+J1762+J1859</f>
        <v>0</v>
      </c>
      <c r="K6" s="27"/>
      <c r="L6" s="27"/>
      <c r="M6" s="26"/>
      <c r="N6" s="33"/>
    </row>
    <row r="7" spans="1:14" ht="22.5" x14ac:dyDescent="0.25">
      <c r="A7" s="34">
        <v>0</v>
      </c>
      <c r="B7" s="34" t="str">
        <f>IF(TRIM(I7)&lt;&gt;"",COUNTA($I$6:I7),"")</f>
        <v/>
      </c>
      <c r="C7" s="295"/>
      <c r="D7" s="35"/>
      <c r="E7" s="35" t="s">
        <v>3159</v>
      </c>
      <c r="F7" s="35"/>
      <c r="G7" s="36"/>
      <c r="H7" s="37"/>
      <c r="I7" s="38"/>
      <c r="J7" s="38">
        <f>J8+J201+J368+J454+J565+J761+J822+J889+J983+J1259+J1300+J1442</f>
        <v>0</v>
      </c>
      <c r="K7" s="27"/>
      <c r="L7" s="27"/>
      <c r="M7" s="39"/>
      <c r="N7" s="33"/>
    </row>
    <row r="8" spans="1:14" s="45" customFormat="1" x14ac:dyDescent="0.25">
      <c r="A8" s="40">
        <v>1</v>
      </c>
      <c r="B8" s="40" t="str">
        <f>IF(TRIM(I8)&lt;&gt;"",COUNTA($I$6:I8),"")</f>
        <v/>
      </c>
      <c r="C8" s="296" t="s">
        <v>362</v>
      </c>
      <c r="D8" s="313" t="s">
        <v>363</v>
      </c>
      <c r="E8" s="319" t="s">
        <v>3122</v>
      </c>
      <c r="F8" s="332"/>
      <c r="G8" s="342"/>
      <c r="H8" s="344"/>
      <c r="I8" s="345"/>
      <c r="J8" s="346">
        <f>J9</f>
        <v>0</v>
      </c>
      <c r="K8" s="43"/>
      <c r="L8" s="43"/>
      <c r="M8" s="44"/>
      <c r="N8" s="23"/>
    </row>
    <row r="9" spans="1:14" x14ac:dyDescent="0.25">
      <c r="A9" s="46">
        <v>2</v>
      </c>
      <c r="B9" s="46" t="str">
        <f>IF(TRIM(I9)&lt;&gt;"",COUNTA($I$6:I9),"")</f>
        <v/>
      </c>
      <c r="C9" s="297" t="s">
        <v>362</v>
      </c>
      <c r="D9" s="47" t="s">
        <v>364</v>
      </c>
      <c r="E9" s="83" t="s">
        <v>365</v>
      </c>
      <c r="F9" s="84"/>
      <c r="G9" s="48"/>
      <c r="H9" s="49"/>
      <c r="I9" s="50"/>
      <c r="J9" s="50">
        <f>J10+J16+J62+J77+J94+J125+J155+J193</f>
        <v>0</v>
      </c>
      <c r="K9" s="51"/>
      <c r="L9" s="52"/>
      <c r="M9" s="26"/>
    </row>
    <row r="10" spans="1:14" x14ac:dyDescent="0.25">
      <c r="A10" s="53">
        <v>3</v>
      </c>
      <c r="B10" s="53" t="str">
        <f>IF(TRIM(I10)&lt;&gt;"",COUNTA($I$6:I10),"")</f>
        <v/>
      </c>
      <c r="C10" s="298" t="s">
        <v>362</v>
      </c>
      <c r="D10" s="54" t="s">
        <v>271</v>
      </c>
      <c r="E10" s="75" t="s">
        <v>272</v>
      </c>
      <c r="F10" s="333"/>
      <c r="G10" s="55"/>
      <c r="H10" s="56"/>
      <c r="I10" s="1"/>
      <c r="J10" s="57">
        <f>ROUND(SUM(J11:J15),2)</f>
        <v>0</v>
      </c>
      <c r="K10" s="51"/>
      <c r="L10" s="52"/>
      <c r="M10" s="26"/>
    </row>
    <row r="11" spans="1:14" x14ac:dyDescent="0.25">
      <c r="A11" s="58"/>
      <c r="B11" s="58">
        <f>IF(TRIM(I11)&lt;&gt;"",COUNTA($I$6:I11),"")</f>
        <v>1</v>
      </c>
      <c r="C11" s="266" t="s">
        <v>362</v>
      </c>
      <c r="D11" s="59" t="s">
        <v>380</v>
      </c>
      <c r="E11" s="66" t="s">
        <v>381</v>
      </c>
      <c r="F11" s="66"/>
      <c r="G11" s="60" t="s">
        <v>25</v>
      </c>
      <c r="H11" s="61">
        <v>1450</v>
      </c>
      <c r="I11" s="4">
        <v>0</v>
      </c>
      <c r="J11" s="62">
        <f t="shared" ref="J11:J69" si="0">IF(ISNUMBER(H11),ROUND(H11*I11,2),"")</f>
        <v>0</v>
      </c>
      <c r="K11" s="52"/>
      <c r="L11" s="52"/>
      <c r="M11" s="26"/>
    </row>
    <row r="12" spans="1:14" ht="22.5" x14ac:dyDescent="0.25">
      <c r="A12" s="58"/>
      <c r="B12" s="58">
        <f>IF(TRIM(I12)&lt;&gt;"",COUNTA($I$6:I12),"")</f>
        <v>2</v>
      </c>
      <c r="C12" s="266" t="s">
        <v>362</v>
      </c>
      <c r="D12" s="59" t="s">
        <v>382</v>
      </c>
      <c r="E12" s="320" t="s">
        <v>383</v>
      </c>
      <c r="F12" s="66"/>
      <c r="G12" s="60" t="s">
        <v>2</v>
      </c>
      <c r="H12" s="61">
        <v>1</v>
      </c>
      <c r="I12" s="4">
        <v>0</v>
      </c>
      <c r="J12" s="62">
        <f t="shared" si="0"/>
        <v>0</v>
      </c>
      <c r="K12" s="52"/>
      <c r="L12" s="52"/>
      <c r="M12" s="26"/>
    </row>
    <row r="13" spans="1:14" ht="78.75" x14ac:dyDescent="0.25">
      <c r="A13" s="58"/>
      <c r="B13" s="58">
        <f>IF(TRIM(I13)&lt;&gt;"",COUNTA($I$6:I13),"")</f>
        <v>3</v>
      </c>
      <c r="C13" s="266" t="s">
        <v>362</v>
      </c>
      <c r="D13" s="59" t="s">
        <v>384</v>
      </c>
      <c r="E13" s="63" t="s">
        <v>385</v>
      </c>
      <c r="F13" s="63"/>
      <c r="G13" s="64" t="s">
        <v>2</v>
      </c>
      <c r="H13" s="65">
        <v>1</v>
      </c>
      <c r="I13" s="5">
        <v>0</v>
      </c>
      <c r="J13" s="62">
        <f t="shared" si="0"/>
        <v>0</v>
      </c>
      <c r="K13" s="52"/>
      <c r="L13" s="52"/>
      <c r="M13" s="26"/>
    </row>
    <row r="14" spans="1:14" ht="33.75" x14ac:dyDescent="0.25">
      <c r="A14" s="58"/>
      <c r="B14" s="58">
        <f>IF(TRIM(I14)&lt;&gt;"",COUNTA($I$6:I14),"")</f>
        <v>4</v>
      </c>
      <c r="C14" s="266" t="s">
        <v>362</v>
      </c>
      <c r="D14" s="59" t="s">
        <v>386</v>
      </c>
      <c r="E14" s="63" t="s">
        <v>387</v>
      </c>
      <c r="F14" s="63"/>
      <c r="G14" s="64" t="s">
        <v>2</v>
      </c>
      <c r="H14" s="65">
        <v>1</v>
      </c>
      <c r="I14" s="5">
        <v>0</v>
      </c>
      <c r="J14" s="62">
        <f t="shared" si="0"/>
        <v>0</v>
      </c>
      <c r="K14" s="52"/>
      <c r="L14" s="52"/>
      <c r="M14" s="26"/>
    </row>
    <row r="15" spans="1:14" ht="45" x14ac:dyDescent="0.25">
      <c r="A15" s="58"/>
      <c r="B15" s="58">
        <f>IF(TRIM(I15)&lt;&gt;"",COUNTA($I$6:I15),"")</f>
        <v>5</v>
      </c>
      <c r="C15" s="266" t="s">
        <v>362</v>
      </c>
      <c r="D15" s="59" t="s">
        <v>388</v>
      </c>
      <c r="E15" s="63" t="s">
        <v>389</v>
      </c>
      <c r="F15" s="63" t="s">
        <v>390</v>
      </c>
      <c r="G15" s="64" t="s">
        <v>25</v>
      </c>
      <c r="H15" s="65">
        <v>90</v>
      </c>
      <c r="I15" s="5">
        <v>0</v>
      </c>
      <c r="J15" s="62">
        <f t="shared" si="0"/>
        <v>0</v>
      </c>
      <c r="K15" s="52"/>
      <c r="L15" s="52"/>
      <c r="M15" s="26"/>
    </row>
    <row r="16" spans="1:14" x14ac:dyDescent="0.25">
      <c r="A16" s="53">
        <v>3</v>
      </c>
      <c r="B16" s="53" t="str">
        <f>IF(TRIM(I16)&lt;&gt;"",COUNTA($I$6:I16),"")</f>
        <v/>
      </c>
      <c r="C16" s="298" t="s">
        <v>362</v>
      </c>
      <c r="D16" s="54" t="s">
        <v>366</v>
      </c>
      <c r="E16" s="75" t="s">
        <v>367</v>
      </c>
      <c r="F16" s="333"/>
      <c r="G16" s="55"/>
      <c r="H16" s="56"/>
      <c r="I16" s="1"/>
      <c r="J16" s="57">
        <f>ROUND(SUM(J17:J61),2)</f>
        <v>0</v>
      </c>
      <c r="K16" s="51"/>
      <c r="L16" s="52"/>
      <c r="M16" s="26"/>
    </row>
    <row r="17" spans="1:13" ht="22.5" x14ac:dyDescent="0.25">
      <c r="A17" s="58"/>
      <c r="B17" s="58">
        <f>IF(TRIM(I17)&lt;&gt;"",COUNTA($I$6:I17),"")</f>
        <v>6</v>
      </c>
      <c r="C17" s="266" t="s">
        <v>362</v>
      </c>
      <c r="D17" s="59" t="s">
        <v>391</v>
      </c>
      <c r="E17" s="66" t="s">
        <v>392</v>
      </c>
      <c r="F17" s="66" t="s">
        <v>393</v>
      </c>
      <c r="G17" s="60" t="s">
        <v>1</v>
      </c>
      <c r="H17" s="61">
        <v>370</v>
      </c>
      <c r="I17" s="4">
        <v>0</v>
      </c>
      <c r="J17" s="62">
        <f t="shared" si="0"/>
        <v>0</v>
      </c>
      <c r="K17" s="52"/>
      <c r="L17" s="52"/>
      <c r="M17" s="26"/>
    </row>
    <row r="18" spans="1:13" x14ac:dyDescent="0.25">
      <c r="A18" s="58"/>
      <c r="B18" s="58">
        <f>IF(TRIM(I18)&lt;&gt;"",COUNTA($I$6:I18),"")</f>
        <v>7</v>
      </c>
      <c r="C18" s="299" t="s">
        <v>362</v>
      </c>
      <c r="D18" s="59" t="s">
        <v>394</v>
      </c>
      <c r="E18" s="63" t="s">
        <v>395</v>
      </c>
      <c r="F18" s="63" t="s">
        <v>396</v>
      </c>
      <c r="G18" s="64" t="s">
        <v>1</v>
      </c>
      <c r="H18" s="65">
        <v>3404</v>
      </c>
      <c r="I18" s="5">
        <v>0</v>
      </c>
      <c r="J18" s="62">
        <f t="shared" si="0"/>
        <v>0</v>
      </c>
      <c r="K18" s="52"/>
      <c r="L18" s="52"/>
      <c r="M18" s="26"/>
    </row>
    <row r="19" spans="1:13" ht="45" x14ac:dyDescent="0.25">
      <c r="A19" s="58"/>
      <c r="B19" s="58">
        <f>IF(TRIM(I19)&lt;&gt;"",COUNTA($I$6:I19),"")</f>
        <v>8</v>
      </c>
      <c r="C19" s="299" t="s">
        <v>362</v>
      </c>
      <c r="D19" s="59" t="s">
        <v>397</v>
      </c>
      <c r="E19" s="63" t="s">
        <v>3171</v>
      </c>
      <c r="F19" s="63"/>
      <c r="G19" s="64" t="s">
        <v>25</v>
      </c>
      <c r="H19" s="65">
        <v>11587</v>
      </c>
      <c r="I19" s="5">
        <v>0</v>
      </c>
      <c r="J19" s="62">
        <f t="shared" si="0"/>
        <v>0</v>
      </c>
      <c r="K19" s="52"/>
      <c r="L19" s="52"/>
      <c r="M19" s="26"/>
    </row>
    <row r="20" spans="1:13" ht="45" x14ac:dyDescent="0.25">
      <c r="A20" s="58"/>
      <c r="B20" s="58">
        <f>IF(TRIM(I20)&lt;&gt;"",COUNTA($I$6:I20),"")</f>
        <v>9</v>
      </c>
      <c r="C20" s="299" t="s">
        <v>362</v>
      </c>
      <c r="D20" s="59" t="s">
        <v>398</v>
      </c>
      <c r="E20" s="63" t="s">
        <v>3172</v>
      </c>
      <c r="F20" s="63"/>
      <c r="G20" s="64" t="s">
        <v>25</v>
      </c>
      <c r="H20" s="65">
        <v>200</v>
      </c>
      <c r="I20" s="5">
        <v>0</v>
      </c>
      <c r="J20" s="62">
        <f t="shared" si="0"/>
        <v>0</v>
      </c>
      <c r="K20" s="52"/>
      <c r="L20" s="52"/>
      <c r="M20" s="26"/>
    </row>
    <row r="21" spans="1:13" x14ac:dyDescent="0.25">
      <c r="A21" s="58"/>
      <c r="B21" s="58">
        <f>IF(TRIM(I21)&lt;&gt;"",COUNTA($I$6:I21),"")</f>
        <v>10</v>
      </c>
      <c r="C21" s="299" t="s">
        <v>362</v>
      </c>
      <c r="D21" s="59" t="s">
        <v>399</v>
      </c>
      <c r="E21" s="63" t="s">
        <v>400</v>
      </c>
      <c r="F21" s="63" t="s">
        <v>401</v>
      </c>
      <c r="G21" s="64" t="s">
        <v>25</v>
      </c>
      <c r="H21" s="65">
        <v>60</v>
      </c>
      <c r="I21" s="5">
        <v>0</v>
      </c>
      <c r="J21" s="62">
        <f t="shared" si="0"/>
        <v>0</v>
      </c>
      <c r="K21" s="52"/>
      <c r="L21" s="52"/>
      <c r="M21" s="26"/>
    </row>
    <row r="22" spans="1:13" ht="22.5" x14ac:dyDescent="0.25">
      <c r="A22" s="58"/>
      <c r="B22" s="58">
        <f>IF(TRIM(I22)&lt;&gt;"",COUNTA($I$6:I22),"")</f>
        <v>11</v>
      </c>
      <c r="C22" s="299" t="s">
        <v>362</v>
      </c>
      <c r="D22" s="59" t="s">
        <v>402</v>
      </c>
      <c r="E22" s="63" t="s">
        <v>3173</v>
      </c>
      <c r="F22" s="63"/>
      <c r="G22" s="64" t="s">
        <v>403</v>
      </c>
      <c r="H22" s="65">
        <v>22400</v>
      </c>
      <c r="I22" s="5">
        <v>0</v>
      </c>
      <c r="J22" s="62">
        <f t="shared" si="0"/>
        <v>0</v>
      </c>
      <c r="K22" s="52"/>
      <c r="L22" s="52"/>
      <c r="M22" s="26"/>
    </row>
    <row r="23" spans="1:13" ht="45" x14ac:dyDescent="0.25">
      <c r="A23" s="58"/>
      <c r="B23" s="58">
        <f>IF(TRIM(I23)&lt;&gt;"",COUNTA($I$6:I23),"")</f>
        <v>12</v>
      </c>
      <c r="C23" s="299" t="s">
        <v>362</v>
      </c>
      <c r="D23" s="59" t="s">
        <v>404</v>
      </c>
      <c r="E23" s="63" t="s">
        <v>3174</v>
      </c>
      <c r="F23" s="63"/>
      <c r="G23" s="64" t="s">
        <v>1</v>
      </c>
      <c r="H23" s="65">
        <v>31</v>
      </c>
      <c r="I23" s="5">
        <v>0</v>
      </c>
      <c r="J23" s="62">
        <f t="shared" si="0"/>
        <v>0</v>
      </c>
      <c r="K23" s="52"/>
      <c r="L23" s="52"/>
      <c r="M23" s="26"/>
    </row>
    <row r="24" spans="1:13" ht="45" x14ac:dyDescent="0.25">
      <c r="A24" s="58"/>
      <c r="B24" s="58">
        <f>IF(TRIM(I24)&lt;&gt;"",COUNTA($I$6:I24),"")</f>
        <v>13</v>
      </c>
      <c r="C24" s="299" t="s">
        <v>362</v>
      </c>
      <c r="D24" s="59" t="s">
        <v>405</v>
      </c>
      <c r="E24" s="63" t="s">
        <v>3175</v>
      </c>
      <c r="F24" s="63"/>
      <c r="G24" s="64" t="s">
        <v>1</v>
      </c>
      <c r="H24" s="65">
        <v>5</v>
      </c>
      <c r="I24" s="5">
        <v>0</v>
      </c>
      <c r="J24" s="62">
        <f t="shared" si="0"/>
        <v>0</v>
      </c>
      <c r="K24" s="52"/>
      <c r="L24" s="52"/>
      <c r="M24" s="26"/>
    </row>
    <row r="25" spans="1:13" ht="45" x14ac:dyDescent="0.25">
      <c r="A25" s="58"/>
      <c r="B25" s="58">
        <f>IF(TRIM(I25)&lt;&gt;"",COUNTA($I$6:I25),"")</f>
        <v>14</v>
      </c>
      <c r="C25" s="299" t="s">
        <v>362</v>
      </c>
      <c r="D25" s="59" t="s">
        <v>406</v>
      </c>
      <c r="E25" s="63" t="s">
        <v>3176</v>
      </c>
      <c r="F25" s="63" t="s">
        <v>407</v>
      </c>
      <c r="G25" s="64" t="s">
        <v>1</v>
      </c>
      <c r="H25" s="65">
        <v>3</v>
      </c>
      <c r="I25" s="5">
        <v>0</v>
      </c>
      <c r="J25" s="62">
        <f t="shared" si="0"/>
        <v>0</v>
      </c>
      <c r="K25" s="52"/>
      <c r="L25" s="52"/>
      <c r="M25" s="26"/>
    </row>
    <row r="26" spans="1:13" ht="22.5" x14ac:dyDescent="0.25">
      <c r="A26" s="58"/>
      <c r="B26" s="58">
        <f>IF(TRIM(I26)&lt;&gt;"",COUNTA($I$6:I26),"")</f>
        <v>15</v>
      </c>
      <c r="C26" s="299" t="s">
        <v>362</v>
      </c>
      <c r="D26" s="59" t="s">
        <v>408</v>
      </c>
      <c r="E26" s="63" t="s">
        <v>3177</v>
      </c>
      <c r="F26" s="63"/>
      <c r="G26" s="64" t="s">
        <v>1</v>
      </c>
      <c r="H26" s="65">
        <v>5</v>
      </c>
      <c r="I26" s="5">
        <v>0</v>
      </c>
      <c r="J26" s="62">
        <f t="shared" si="0"/>
        <v>0</v>
      </c>
      <c r="K26" s="52"/>
      <c r="L26" s="52"/>
      <c r="M26" s="26"/>
    </row>
    <row r="27" spans="1:13" x14ac:dyDescent="0.25">
      <c r="A27" s="58"/>
      <c r="B27" s="58">
        <f>IF(TRIM(I27)&lt;&gt;"",COUNTA($I$6:I27),"")</f>
        <v>16</v>
      </c>
      <c r="C27" s="299" t="s">
        <v>362</v>
      </c>
      <c r="D27" s="59" t="s">
        <v>409</v>
      </c>
      <c r="E27" s="63" t="s">
        <v>410</v>
      </c>
      <c r="F27" s="63"/>
      <c r="G27" s="64" t="s">
        <v>1</v>
      </c>
      <c r="H27" s="65">
        <v>6</v>
      </c>
      <c r="I27" s="5">
        <v>0</v>
      </c>
      <c r="J27" s="62">
        <f t="shared" si="0"/>
        <v>0</v>
      </c>
      <c r="K27" s="52"/>
      <c r="L27" s="52"/>
      <c r="M27" s="26"/>
    </row>
    <row r="28" spans="1:13" ht="33.75" x14ac:dyDescent="0.25">
      <c r="A28" s="58"/>
      <c r="B28" s="58">
        <f>IF(TRIM(I28)&lt;&gt;"",COUNTA($I$6:I28),"")</f>
        <v>17</v>
      </c>
      <c r="C28" s="299" t="s">
        <v>362</v>
      </c>
      <c r="D28" s="59" t="s">
        <v>411</v>
      </c>
      <c r="E28" s="63" t="s">
        <v>412</v>
      </c>
      <c r="F28" s="63"/>
      <c r="G28" s="64" t="s">
        <v>1</v>
      </c>
      <c r="H28" s="65">
        <v>425</v>
      </c>
      <c r="I28" s="5">
        <v>0</v>
      </c>
      <c r="J28" s="62">
        <f t="shared" si="0"/>
        <v>0</v>
      </c>
      <c r="K28" s="52"/>
      <c r="L28" s="52"/>
      <c r="M28" s="26"/>
    </row>
    <row r="29" spans="1:13" ht="123.75" x14ac:dyDescent="0.25">
      <c r="A29" s="58"/>
      <c r="B29" s="58">
        <f>IF(TRIM(I29)&lt;&gt;"",COUNTA($I$6:I29),"")</f>
        <v>18</v>
      </c>
      <c r="C29" s="299" t="s">
        <v>362</v>
      </c>
      <c r="D29" s="59" t="s">
        <v>413</v>
      </c>
      <c r="E29" s="63" t="s">
        <v>414</v>
      </c>
      <c r="F29" s="63" t="s">
        <v>415</v>
      </c>
      <c r="G29" s="64" t="s">
        <v>1</v>
      </c>
      <c r="H29" s="65">
        <v>1</v>
      </c>
      <c r="I29" s="5">
        <v>0</v>
      </c>
      <c r="J29" s="62">
        <f t="shared" si="0"/>
        <v>0</v>
      </c>
      <c r="K29" s="52"/>
      <c r="L29" s="52"/>
      <c r="M29" s="26"/>
    </row>
    <row r="30" spans="1:13" ht="123.75" x14ac:dyDescent="0.25">
      <c r="A30" s="58"/>
      <c r="B30" s="58">
        <f>IF(TRIM(I30)&lt;&gt;"",COUNTA($I$6:I30),"")</f>
        <v>19</v>
      </c>
      <c r="C30" s="299" t="s">
        <v>362</v>
      </c>
      <c r="D30" s="59" t="s">
        <v>416</v>
      </c>
      <c r="E30" s="63" t="s">
        <v>417</v>
      </c>
      <c r="F30" s="63" t="s">
        <v>418</v>
      </c>
      <c r="G30" s="64" t="s">
        <v>1</v>
      </c>
      <c r="H30" s="65">
        <v>8</v>
      </c>
      <c r="I30" s="5">
        <v>0</v>
      </c>
      <c r="J30" s="62">
        <f t="shared" si="0"/>
        <v>0</v>
      </c>
      <c r="K30" s="52"/>
      <c r="L30" s="52"/>
      <c r="M30" s="26"/>
    </row>
    <row r="31" spans="1:13" ht="146.25" x14ac:dyDescent="0.25">
      <c r="A31" s="58"/>
      <c r="B31" s="58">
        <f>IF(TRIM(I31)&lt;&gt;"",COUNTA($I$6:I31),"")</f>
        <v>20</v>
      </c>
      <c r="C31" s="299" t="s">
        <v>362</v>
      </c>
      <c r="D31" s="59" t="s">
        <v>419</v>
      </c>
      <c r="E31" s="63" t="s">
        <v>420</v>
      </c>
      <c r="F31" s="63" t="s">
        <v>421</v>
      </c>
      <c r="G31" s="64" t="s">
        <v>1</v>
      </c>
      <c r="H31" s="65">
        <v>9</v>
      </c>
      <c r="I31" s="5">
        <v>0</v>
      </c>
      <c r="J31" s="62">
        <f t="shared" si="0"/>
        <v>0</v>
      </c>
      <c r="K31" s="52"/>
      <c r="L31" s="52"/>
      <c r="M31" s="26"/>
    </row>
    <row r="32" spans="1:13" ht="146.25" x14ac:dyDescent="0.25">
      <c r="A32" s="58"/>
      <c r="B32" s="58">
        <f>IF(TRIM(I32)&lt;&gt;"",COUNTA($I$6:I32),"")</f>
        <v>21</v>
      </c>
      <c r="C32" s="299" t="s">
        <v>362</v>
      </c>
      <c r="D32" s="59" t="s">
        <v>422</v>
      </c>
      <c r="E32" s="63" t="s">
        <v>423</v>
      </c>
      <c r="F32" s="63" t="s">
        <v>424</v>
      </c>
      <c r="G32" s="64" t="s">
        <v>1</v>
      </c>
      <c r="H32" s="65">
        <v>10</v>
      </c>
      <c r="I32" s="5">
        <v>0</v>
      </c>
      <c r="J32" s="62">
        <f t="shared" si="0"/>
        <v>0</v>
      </c>
      <c r="K32" s="52"/>
      <c r="L32" s="52"/>
      <c r="M32" s="26"/>
    </row>
    <row r="33" spans="1:13" ht="123.75" x14ac:dyDescent="0.25">
      <c r="A33" s="58"/>
      <c r="B33" s="58">
        <f>IF(TRIM(I33)&lt;&gt;"",COUNTA($I$6:I33),"")</f>
        <v>22</v>
      </c>
      <c r="C33" s="299" t="s">
        <v>362</v>
      </c>
      <c r="D33" s="59" t="s">
        <v>425</v>
      </c>
      <c r="E33" s="63" t="s">
        <v>426</v>
      </c>
      <c r="F33" s="63"/>
      <c r="G33" s="64" t="s">
        <v>1</v>
      </c>
      <c r="H33" s="65">
        <v>1</v>
      </c>
      <c r="I33" s="5">
        <v>0</v>
      </c>
      <c r="J33" s="62">
        <f t="shared" si="0"/>
        <v>0</v>
      </c>
      <c r="K33" s="52"/>
      <c r="L33" s="52"/>
      <c r="M33" s="26"/>
    </row>
    <row r="34" spans="1:13" ht="146.25" x14ac:dyDescent="0.25">
      <c r="A34" s="58"/>
      <c r="B34" s="58">
        <f>IF(TRIM(I34)&lt;&gt;"",COUNTA($I$6:I34),"")</f>
        <v>23</v>
      </c>
      <c r="C34" s="299" t="s">
        <v>362</v>
      </c>
      <c r="D34" s="59" t="s">
        <v>427</v>
      </c>
      <c r="E34" s="63" t="s">
        <v>428</v>
      </c>
      <c r="F34" s="63" t="s">
        <v>429</v>
      </c>
      <c r="G34" s="64" t="s">
        <v>1</v>
      </c>
      <c r="H34" s="65">
        <v>1</v>
      </c>
      <c r="I34" s="5">
        <v>0</v>
      </c>
      <c r="J34" s="62">
        <f t="shared" si="0"/>
        <v>0</v>
      </c>
      <c r="K34" s="52"/>
      <c r="L34" s="52"/>
      <c r="M34" s="26"/>
    </row>
    <row r="35" spans="1:13" ht="33.75" x14ac:dyDescent="0.25">
      <c r="A35" s="58"/>
      <c r="B35" s="58">
        <f>IF(TRIM(I35)&lt;&gt;"",COUNTA($I$6:I35),"")</f>
        <v>24</v>
      </c>
      <c r="C35" s="299" t="s">
        <v>362</v>
      </c>
      <c r="D35" s="59" t="s">
        <v>430</v>
      </c>
      <c r="E35" s="63" t="s">
        <v>431</v>
      </c>
      <c r="F35" s="63" t="s">
        <v>432</v>
      </c>
      <c r="G35" s="64" t="s">
        <v>1</v>
      </c>
      <c r="H35" s="65">
        <v>3</v>
      </c>
      <c r="I35" s="5">
        <v>0</v>
      </c>
      <c r="J35" s="62">
        <f t="shared" si="0"/>
        <v>0</v>
      </c>
      <c r="K35" s="52"/>
      <c r="L35" s="52"/>
      <c r="M35" s="26"/>
    </row>
    <row r="36" spans="1:13" ht="67.5" x14ac:dyDescent="0.25">
      <c r="A36" s="58"/>
      <c r="B36" s="58">
        <f>IF(TRIM(I36)&lt;&gt;"",COUNTA($I$6:I36),"")</f>
        <v>25</v>
      </c>
      <c r="C36" s="299" t="s">
        <v>362</v>
      </c>
      <c r="D36" s="59" t="s">
        <v>433</v>
      </c>
      <c r="E36" s="63" t="s">
        <v>434</v>
      </c>
      <c r="F36" s="63"/>
      <c r="G36" s="64" t="s">
        <v>25</v>
      </c>
      <c r="H36" s="65">
        <v>1111</v>
      </c>
      <c r="I36" s="5">
        <v>0</v>
      </c>
      <c r="J36" s="62">
        <f t="shared" si="0"/>
        <v>0</v>
      </c>
      <c r="K36" s="52"/>
      <c r="L36" s="52"/>
      <c r="M36" s="26"/>
    </row>
    <row r="37" spans="1:13" ht="67.5" x14ac:dyDescent="0.25">
      <c r="A37" s="58"/>
      <c r="B37" s="58">
        <f>IF(TRIM(I37)&lt;&gt;"",COUNTA($I$6:I37),"")</f>
        <v>26</v>
      </c>
      <c r="C37" s="299" t="s">
        <v>362</v>
      </c>
      <c r="D37" s="59" t="s">
        <v>435</v>
      </c>
      <c r="E37" s="63" t="s">
        <v>436</v>
      </c>
      <c r="F37" s="63"/>
      <c r="G37" s="64" t="s">
        <v>25</v>
      </c>
      <c r="H37" s="65">
        <v>5282</v>
      </c>
      <c r="I37" s="5">
        <v>0</v>
      </c>
      <c r="J37" s="62">
        <f t="shared" si="0"/>
        <v>0</v>
      </c>
      <c r="K37" s="52"/>
      <c r="L37" s="52"/>
      <c r="M37" s="26"/>
    </row>
    <row r="38" spans="1:13" x14ac:dyDescent="0.25">
      <c r="A38" s="58"/>
      <c r="B38" s="58">
        <f>IF(TRIM(I38)&lt;&gt;"",COUNTA($I$6:I38),"")</f>
        <v>27</v>
      </c>
      <c r="C38" s="299" t="s">
        <v>362</v>
      </c>
      <c r="D38" s="59" t="s">
        <v>437</v>
      </c>
      <c r="E38" s="63" t="s">
        <v>438</v>
      </c>
      <c r="F38" s="63" t="s">
        <v>439</v>
      </c>
      <c r="G38" s="64" t="s">
        <v>25</v>
      </c>
      <c r="H38" s="65">
        <v>30</v>
      </c>
      <c r="I38" s="5">
        <v>0</v>
      </c>
      <c r="J38" s="62">
        <f t="shared" si="0"/>
        <v>0</v>
      </c>
      <c r="K38" s="52"/>
      <c r="L38" s="52"/>
      <c r="M38" s="26"/>
    </row>
    <row r="39" spans="1:13" ht="33.75" x14ac:dyDescent="0.25">
      <c r="A39" s="58"/>
      <c r="B39" s="58">
        <f>IF(TRIM(I39)&lt;&gt;"",COUNTA($I$6:I39),"")</f>
        <v>28</v>
      </c>
      <c r="C39" s="299" t="s">
        <v>362</v>
      </c>
      <c r="D39" s="59" t="s">
        <v>440</v>
      </c>
      <c r="E39" s="63" t="s">
        <v>441</v>
      </c>
      <c r="F39" s="63"/>
      <c r="G39" s="64" t="s">
        <v>1</v>
      </c>
      <c r="H39" s="65">
        <v>6</v>
      </c>
      <c r="I39" s="5">
        <v>0</v>
      </c>
      <c r="J39" s="62">
        <f t="shared" si="0"/>
        <v>0</v>
      </c>
      <c r="K39" s="52"/>
      <c r="L39" s="52"/>
      <c r="M39" s="26"/>
    </row>
    <row r="40" spans="1:13" ht="22.5" x14ac:dyDescent="0.25">
      <c r="A40" s="58"/>
      <c r="B40" s="58">
        <f>IF(TRIM(I40)&lt;&gt;"",COUNTA($I$6:I40),"")</f>
        <v>29</v>
      </c>
      <c r="C40" s="299" t="s">
        <v>362</v>
      </c>
      <c r="D40" s="59" t="s">
        <v>442</v>
      </c>
      <c r="E40" s="63" t="s">
        <v>443</v>
      </c>
      <c r="F40" s="63"/>
      <c r="G40" s="64" t="s">
        <v>25</v>
      </c>
      <c r="H40" s="65">
        <v>2000</v>
      </c>
      <c r="I40" s="5">
        <v>0</v>
      </c>
      <c r="J40" s="62">
        <f t="shared" si="0"/>
        <v>0</v>
      </c>
      <c r="K40" s="52"/>
      <c r="L40" s="52"/>
      <c r="M40" s="26"/>
    </row>
    <row r="41" spans="1:13" x14ac:dyDescent="0.25">
      <c r="A41" s="58"/>
      <c r="B41" s="58">
        <f>IF(TRIM(I41)&lt;&gt;"",COUNTA($I$6:I41),"")</f>
        <v>30</v>
      </c>
      <c r="C41" s="299" t="s">
        <v>362</v>
      </c>
      <c r="D41" s="59" t="s">
        <v>444</v>
      </c>
      <c r="E41" s="63" t="s">
        <v>445</v>
      </c>
      <c r="F41" s="63"/>
      <c r="G41" s="64" t="s">
        <v>446</v>
      </c>
      <c r="H41" s="61">
        <v>19405</v>
      </c>
      <c r="I41" s="5">
        <v>0</v>
      </c>
      <c r="J41" s="62">
        <f t="shared" si="0"/>
        <v>0</v>
      </c>
      <c r="K41" s="52"/>
      <c r="L41" s="52"/>
      <c r="M41" s="26"/>
    </row>
    <row r="42" spans="1:13" ht="22.5" x14ac:dyDescent="0.25">
      <c r="A42" s="58"/>
      <c r="B42" s="58">
        <f>IF(TRIM(I42)&lt;&gt;"",COUNTA($I$6:I42),"")</f>
        <v>31</v>
      </c>
      <c r="C42" s="299" t="s">
        <v>362</v>
      </c>
      <c r="D42" s="59" t="s">
        <v>447</v>
      </c>
      <c r="E42" s="63" t="s">
        <v>448</v>
      </c>
      <c r="F42" s="63"/>
      <c r="G42" s="64" t="s">
        <v>403</v>
      </c>
      <c r="H42" s="61">
        <v>8950</v>
      </c>
      <c r="I42" s="5">
        <v>0</v>
      </c>
      <c r="J42" s="62">
        <f t="shared" si="0"/>
        <v>0</v>
      </c>
      <c r="K42" s="52"/>
      <c r="L42" s="52"/>
      <c r="M42" s="26"/>
    </row>
    <row r="43" spans="1:13" ht="22.5" x14ac:dyDescent="0.25">
      <c r="A43" s="58"/>
      <c r="B43" s="58">
        <f>IF(TRIM(I43)&lt;&gt;"",COUNTA($I$6:I43),"")</f>
        <v>32</v>
      </c>
      <c r="C43" s="299" t="s">
        <v>362</v>
      </c>
      <c r="D43" s="59" t="s">
        <v>449</v>
      </c>
      <c r="E43" s="63" t="s">
        <v>450</v>
      </c>
      <c r="F43" s="63" t="s">
        <v>451</v>
      </c>
      <c r="G43" s="64" t="s">
        <v>1</v>
      </c>
      <c r="H43" s="65">
        <v>6</v>
      </c>
      <c r="I43" s="5">
        <v>0</v>
      </c>
      <c r="J43" s="62">
        <f t="shared" si="0"/>
        <v>0</v>
      </c>
      <c r="K43" s="52"/>
      <c r="L43" s="52"/>
      <c r="M43" s="26"/>
    </row>
    <row r="44" spans="1:13" ht="33.75" x14ac:dyDescent="0.25">
      <c r="A44" s="58"/>
      <c r="B44" s="58">
        <f>IF(TRIM(I44)&lt;&gt;"",COUNTA($I$6:I44),"")</f>
        <v>33</v>
      </c>
      <c r="C44" s="299" t="s">
        <v>362</v>
      </c>
      <c r="D44" s="59" t="s">
        <v>452</v>
      </c>
      <c r="E44" s="63" t="s">
        <v>453</v>
      </c>
      <c r="F44" s="63"/>
      <c r="G44" s="64" t="s">
        <v>1</v>
      </c>
      <c r="H44" s="65">
        <v>6</v>
      </c>
      <c r="I44" s="5">
        <v>0</v>
      </c>
      <c r="J44" s="62">
        <f t="shared" si="0"/>
        <v>0</v>
      </c>
      <c r="K44" s="52"/>
      <c r="L44" s="52"/>
      <c r="M44" s="26"/>
    </row>
    <row r="45" spans="1:13" x14ac:dyDescent="0.25">
      <c r="A45" s="58"/>
      <c r="B45" s="58">
        <f>IF(TRIM(I45)&lt;&gt;"",COUNTA($I$6:I45),"")</f>
        <v>34</v>
      </c>
      <c r="C45" s="299" t="s">
        <v>362</v>
      </c>
      <c r="D45" s="59" t="s">
        <v>454</v>
      </c>
      <c r="E45" s="63" t="s">
        <v>455</v>
      </c>
      <c r="F45" s="63"/>
      <c r="G45" s="64" t="s">
        <v>1</v>
      </c>
      <c r="H45" s="65">
        <v>18</v>
      </c>
      <c r="I45" s="5">
        <v>0</v>
      </c>
      <c r="J45" s="62">
        <f t="shared" si="0"/>
        <v>0</v>
      </c>
      <c r="K45" s="52"/>
      <c r="L45" s="52"/>
      <c r="M45" s="26"/>
    </row>
    <row r="46" spans="1:13" x14ac:dyDescent="0.25">
      <c r="A46" s="58"/>
      <c r="B46" s="58">
        <f>IF(TRIM(I46)&lt;&gt;"",COUNTA($I$6:I46),"")</f>
        <v>35</v>
      </c>
      <c r="C46" s="299" t="s">
        <v>362</v>
      </c>
      <c r="D46" s="59" t="s">
        <v>456</v>
      </c>
      <c r="E46" s="63" t="s">
        <v>457</v>
      </c>
      <c r="F46" s="63"/>
      <c r="G46" s="64" t="s">
        <v>1</v>
      </c>
      <c r="H46" s="65">
        <v>2</v>
      </c>
      <c r="I46" s="5">
        <v>0</v>
      </c>
      <c r="J46" s="62">
        <f t="shared" si="0"/>
        <v>0</v>
      </c>
      <c r="K46" s="52"/>
      <c r="L46" s="52"/>
      <c r="M46" s="26"/>
    </row>
    <row r="47" spans="1:13" ht="22.5" x14ac:dyDescent="0.25">
      <c r="A47" s="58"/>
      <c r="B47" s="58">
        <f>IF(TRIM(I47)&lt;&gt;"",COUNTA($I$6:I47),"")</f>
        <v>36</v>
      </c>
      <c r="C47" s="299" t="s">
        <v>362</v>
      </c>
      <c r="D47" s="59" t="s">
        <v>458</v>
      </c>
      <c r="E47" s="63" t="s">
        <v>459</v>
      </c>
      <c r="F47" s="63"/>
      <c r="G47" s="64" t="s">
        <v>1</v>
      </c>
      <c r="H47" s="65">
        <v>2</v>
      </c>
      <c r="I47" s="5">
        <v>0</v>
      </c>
      <c r="J47" s="62">
        <f t="shared" si="0"/>
        <v>0</v>
      </c>
      <c r="K47" s="52"/>
      <c r="L47" s="52"/>
      <c r="M47" s="26"/>
    </row>
    <row r="48" spans="1:13" ht="22.5" x14ac:dyDescent="0.25">
      <c r="A48" s="58"/>
      <c r="B48" s="58">
        <f>IF(TRIM(I48)&lt;&gt;"",COUNTA($I$6:I48),"")</f>
        <v>37</v>
      </c>
      <c r="C48" s="299" t="s">
        <v>362</v>
      </c>
      <c r="D48" s="59" t="s">
        <v>460</v>
      </c>
      <c r="E48" s="63" t="s">
        <v>461</v>
      </c>
      <c r="F48" s="63"/>
      <c r="G48" s="64" t="s">
        <v>1</v>
      </c>
      <c r="H48" s="65">
        <v>2</v>
      </c>
      <c r="I48" s="5">
        <v>0</v>
      </c>
      <c r="J48" s="62">
        <f t="shared" si="0"/>
        <v>0</v>
      </c>
      <c r="K48" s="52"/>
      <c r="L48" s="52"/>
      <c r="M48" s="26"/>
    </row>
    <row r="49" spans="1:13" ht="22.5" x14ac:dyDescent="0.25">
      <c r="A49" s="58"/>
      <c r="B49" s="58">
        <f>IF(TRIM(I49)&lt;&gt;"",COUNTA($I$6:I49),"")</f>
        <v>38</v>
      </c>
      <c r="C49" s="299" t="s">
        <v>362</v>
      </c>
      <c r="D49" s="59" t="s">
        <v>462</v>
      </c>
      <c r="E49" s="63" t="s">
        <v>463</v>
      </c>
      <c r="F49" s="63"/>
      <c r="G49" s="64" t="s">
        <v>1</v>
      </c>
      <c r="H49" s="65">
        <v>50</v>
      </c>
      <c r="I49" s="5">
        <v>0</v>
      </c>
      <c r="J49" s="62">
        <f t="shared" si="0"/>
        <v>0</v>
      </c>
      <c r="K49" s="52"/>
      <c r="L49" s="52"/>
      <c r="M49" s="26"/>
    </row>
    <row r="50" spans="1:13" ht="22.5" x14ac:dyDescent="0.25">
      <c r="A50" s="58"/>
      <c r="B50" s="58">
        <f>IF(TRIM(I50)&lt;&gt;"",COUNTA($I$6:I50),"")</f>
        <v>39</v>
      </c>
      <c r="C50" s="299" t="s">
        <v>362</v>
      </c>
      <c r="D50" s="59" t="s">
        <v>464</v>
      </c>
      <c r="E50" s="63" t="s">
        <v>465</v>
      </c>
      <c r="F50" s="63"/>
      <c r="G50" s="64" t="s">
        <v>1</v>
      </c>
      <c r="H50" s="65">
        <v>2116</v>
      </c>
      <c r="I50" s="5">
        <v>0</v>
      </c>
      <c r="J50" s="62">
        <f t="shared" si="0"/>
        <v>0</v>
      </c>
      <c r="K50" s="52"/>
      <c r="L50" s="52"/>
      <c r="M50" s="26"/>
    </row>
    <row r="51" spans="1:13" ht="22.5" x14ac:dyDescent="0.25">
      <c r="A51" s="58"/>
      <c r="B51" s="58">
        <f>IF(TRIM(I51)&lt;&gt;"",COUNTA($I$6:I51),"")</f>
        <v>40</v>
      </c>
      <c r="C51" s="299" t="s">
        <v>362</v>
      </c>
      <c r="D51" s="59" t="s">
        <v>466</v>
      </c>
      <c r="E51" s="63" t="s">
        <v>467</v>
      </c>
      <c r="F51" s="63"/>
      <c r="G51" s="64" t="s">
        <v>1</v>
      </c>
      <c r="H51" s="65">
        <v>10</v>
      </c>
      <c r="I51" s="5">
        <v>0</v>
      </c>
      <c r="J51" s="62">
        <f t="shared" si="0"/>
        <v>0</v>
      </c>
      <c r="K51" s="52"/>
      <c r="L51" s="52"/>
      <c r="M51" s="26"/>
    </row>
    <row r="52" spans="1:13" x14ac:dyDescent="0.25">
      <c r="A52" s="58"/>
      <c r="B52" s="58">
        <f>IF(TRIM(I52)&lt;&gt;"",COUNTA($I$6:I52),"")</f>
        <v>41</v>
      </c>
      <c r="C52" s="299" t="s">
        <v>362</v>
      </c>
      <c r="D52" s="59" t="s">
        <v>468</v>
      </c>
      <c r="E52" s="63" t="s">
        <v>469</v>
      </c>
      <c r="F52" s="63"/>
      <c r="G52" s="64" t="s">
        <v>1</v>
      </c>
      <c r="H52" s="65">
        <v>27</v>
      </c>
      <c r="I52" s="5">
        <v>0</v>
      </c>
      <c r="J52" s="62">
        <f t="shared" si="0"/>
        <v>0</v>
      </c>
      <c r="K52" s="52"/>
      <c r="L52" s="52"/>
      <c r="M52" s="26"/>
    </row>
    <row r="53" spans="1:13" ht="22.5" x14ac:dyDescent="0.25">
      <c r="A53" s="58"/>
      <c r="B53" s="58">
        <f>IF(TRIM(I53)&lt;&gt;"",COUNTA($I$6:I53),"")</f>
        <v>42</v>
      </c>
      <c r="C53" s="299" t="s">
        <v>362</v>
      </c>
      <c r="D53" s="59" t="s">
        <v>470</v>
      </c>
      <c r="E53" s="63" t="s">
        <v>471</v>
      </c>
      <c r="F53" s="63"/>
      <c r="G53" s="64" t="s">
        <v>1</v>
      </c>
      <c r="H53" s="65">
        <v>46</v>
      </c>
      <c r="I53" s="5">
        <v>0</v>
      </c>
      <c r="J53" s="62">
        <f t="shared" si="0"/>
        <v>0</v>
      </c>
      <c r="K53" s="52"/>
      <c r="L53" s="52"/>
      <c r="M53" s="26"/>
    </row>
    <row r="54" spans="1:13" ht="22.5" x14ac:dyDescent="0.25">
      <c r="A54" s="58"/>
      <c r="B54" s="58">
        <f>IF(TRIM(I54)&lt;&gt;"",COUNTA($I$6:I54),"")</f>
        <v>43</v>
      </c>
      <c r="C54" s="299" t="s">
        <v>362</v>
      </c>
      <c r="D54" s="59" t="s">
        <v>472</v>
      </c>
      <c r="E54" s="63" t="s">
        <v>473</v>
      </c>
      <c r="F54" s="63"/>
      <c r="G54" s="64" t="s">
        <v>1</v>
      </c>
      <c r="H54" s="65">
        <v>16</v>
      </c>
      <c r="I54" s="5">
        <v>0</v>
      </c>
      <c r="J54" s="62">
        <f t="shared" si="0"/>
        <v>0</v>
      </c>
      <c r="K54" s="52"/>
      <c r="L54" s="52"/>
      <c r="M54" s="26"/>
    </row>
    <row r="55" spans="1:13" ht="22.5" x14ac:dyDescent="0.25">
      <c r="A55" s="58"/>
      <c r="B55" s="58">
        <f>IF(TRIM(I55)&lt;&gt;"",COUNTA($I$6:I55),"")</f>
        <v>44</v>
      </c>
      <c r="C55" s="299" t="s">
        <v>362</v>
      </c>
      <c r="D55" s="59" t="s">
        <v>474</v>
      </c>
      <c r="E55" s="63" t="s">
        <v>475</v>
      </c>
      <c r="F55" s="63"/>
      <c r="G55" s="64" t="s">
        <v>1</v>
      </c>
      <c r="H55" s="65">
        <v>60</v>
      </c>
      <c r="I55" s="5">
        <v>0</v>
      </c>
      <c r="J55" s="62">
        <f t="shared" si="0"/>
        <v>0</v>
      </c>
      <c r="K55" s="52"/>
      <c r="L55" s="52"/>
      <c r="M55" s="26"/>
    </row>
    <row r="56" spans="1:13" ht="22.5" x14ac:dyDescent="0.25">
      <c r="A56" s="58"/>
      <c r="B56" s="58">
        <f>IF(TRIM(I56)&lt;&gt;"",COUNTA($I$6:I56),"")</f>
        <v>45</v>
      </c>
      <c r="C56" s="299" t="s">
        <v>362</v>
      </c>
      <c r="D56" s="59" t="s">
        <v>476</v>
      </c>
      <c r="E56" s="63" t="s">
        <v>477</v>
      </c>
      <c r="F56" s="63"/>
      <c r="G56" s="64" t="s">
        <v>1</v>
      </c>
      <c r="H56" s="65">
        <v>2</v>
      </c>
      <c r="I56" s="5">
        <v>0</v>
      </c>
      <c r="J56" s="62">
        <f t="shared" si="0"/>
        <v>0</v>
      </c>
      <c r="K56" s="52"/>
      <c r="L56" s="52"/>
      <c r="M56" s="26"/>
    </row>
    <row r="57" spans="1:13" ht="22.5" x14ac:dyDescent="0.25">
      <c r="A57" s="58"/>
      <c r="B57" s="58">
        <f>IF(TRIM(I57)&lt;&gt;"",COUNTA($I$6:I57),"")</f>
        <v>46</v>
      </c>
      <c r="C57" s="299" t="s">
        <v>362</v>
      </c>
      <c r="D57" s="59" t="s">
        <v>478</v>
      </c>
      <c r="E57" s="63" t="s">
        <v>479</v>
      </c>
      <c r="F57" s="63"/>
      <c r="G57" s="64" t="s">
        <v>1</v>
      </c>
      <c r="H57" s="65">
        <v>2</v>
      </c>
      <c r="I57" s="5">
        <v>0</v>
      </c>
      <c r="J57" s="62">
        <f t="shared" si="0"/>
        <v>0</v>
      </c>
      <c r="K57" s="52"/>
      <c r="L57" s="52"/>
      <c r="M57" s="26"/>
    </row>
    <row r="58" spans="1:13" ht="22.5" x14ac:dyDescent="0.25">
      <c r="A58" s="58"/>
      <c r="B58" s="58">
        <f>IF(TRIM(I58)&lt;&gt;"",COUNTA($I$6:I58),"")</f>
        <v>47</v>
      </c>
      <c r="C58" s="299" t="s">
        <v>362</v>
      </c>
      <c r="D58" s="59" t="s">
        <v>480</v>
      </c>
      <c r="E58" s="63" t="s">
        <v>481</v>
      </c>
      <c r="F58" s="63"/>
      <c r="G58" s="64" t="s">
        <v>1</v>
      </c>
      <c r="H58" s="65">
        <v>17</v>
      </c>
      <c r="I58" s="5">
        <v>0</v>
      </c>
      <c r="J58" s="62">
        <f t="shared" si="0"/>
        <v>0</v>
      </c>
      <c r="K58" s="52"/>
      <c r="L58" s="52"/>
      <c r="M58" s="26"/>
    </row>
    <row r="59" spans="1:13" ht="22.5" x14ac:dyDescent="0.25">
      <c r="A59" s="58"/>
      <c r="B59" s="58">
        <f>IF(TRIM(I59)&lt;&gt;"",COUNTA($I$6:I59),"")</f>
        <v>48</v>
      </c>
      <c r="C59" s="299" t="s">
        <v>362</v>
      </c>
      <c r="D59" s="59" t="s">
        <v>482</v>
      </c>
      <c r="E59" s="63" t="s">
        <v>483</v>
      </c>
      <c r="F59" s="63"/>
      <c r="G59" s="64" t="s">
        <v>25</v>
      </c>
      <c r="H59" s="65">
        <v>6393</v>
      </c>
      <c r="I59" s="5">
        <v>0</v>
      </c>
      <c r="J59" s="62">
        <f t="shared" si="0"/>
        <v>0</v>
      </c>
      <c r="K59" s="52"/>
      <c r="L59" s="52"/>
      <c r="M59" s="26"/>
    </row>
    <row r="60" spans="1:13" ht="22.5" x14ac:dyDescent="0.25">
      <c r="A60" s="58"/>
      <c r="B60" s="58">
        <f>IF(TRIM(I60)&lt;&gt;"",COUNTA($I$6:I60),"")</f>
        <v>49</v>
      </c>
      <c r="C60" s="299" t="s">
        <v>362</v>
      </c>
      <c r="D60" s="59" t="s">
        <v>484</v>
      </c>
      <c r="E60" s="63" t="s">
        <v>485</v>
      </c>
      <c r="F60" s="63"/>
      <c r="G60" s="64" t="s">
        <v>2</v>
      </c>
      <c r="H60" s="65">
        <v>1</v>
      </c>
      <c r="I60" s="5">
        <v>0</v>
      </c>
      <c r="J60" s="62">
        <f t="shared" si="0"/>
        <v>0</v>
      </c>
      <c r="K60" s="52"/>
      <c r="L60" s="52"/>
      <c r="M60" s="26"/>
    </row>
    <row r="61" spans="1:13" ht="22.5" x14ac:dyDescent="0.25">
      <c r="A61" s="58"/>
      <c r="B61" s="58">
        <f>IF(TRIM(I61)&lt;&gt;"",COUNTA($I$6:I61),"")</f>
        <v>50</v>
      </c>
      <c r="C61" s="299" t="s">
        <v>362</v>
      </c>
      <c r="D61" s="59" t="s">
        <v>486</v>
      </c>
      <c r="E61" s="63" t="s">
        <v>487</v>
      </c>
      <c r="F61" s="63"/>
      <c r="G61" s="64" t="s">
        <v>2</v>
      </c>
      <c r="H61" s="65">
        <v>1</v>
      </c>
      <c r="I61" s="5">
        <v>0</v>
      </c>
      <c r="J61" s="62">
        <f t="shared" si="0"/>
        <v>0</v>
      </c>
      <c r="K61" s="52"/>
      <c r="L61" s="52"/>
      <c r="M61" s="26"/>
    </row>
    <row r="62" spans="1:13" x14ac:dyDescent="0.25">
      <c r="A62" s="53">
        <v>3</v>
      </c>
      <c r="B62" s="53" t="str">
        <f>IF(TRIM(I62)&lt;&gt;"",COUNTA($I$6:I62),"")</f>
        <v/>
      </c>
      <c r="C62" s="298" t="s">
        <v>362</v>
      </c>
      <c r="D62" s="54" t="s">
        <v>368</v>
      </c>
      <c r="E62" s="75" t="s">
        <v>369</v>
      </c>
      <c r="F62" s="333"/>
      <c r="G62" s="55"/>
      <c r="H62" s="56"/>
      <c r="I62" s="1"/>
      <c r="J62" s="57">
        <f>ROUND(SUM(J63:J76),2)</f>
        <v>0</v>
      </c>
      <c r="K62" s="51"/>
      <c r="L62" s="52"/>
      <c r="M62" s="26"/>
    </row>
    <row r="63" spans="1:13" x14ac:dyDescent="0.25">
      <c r="A63" s="58"/>
      <c r="B63" s="58">
        <f>IF(TRIM(I63)&lt;&gt;"",COUNTA($I$6:I63),"")</f>
        <v>51</v>
      </c>
      <c r="C63" s="266" t="s">
        <v>362</v>
      </c>
      <c r="D63" s="59" t="s">
        <v>488</v>
      </c>
      <c r="E63" s="66" t="s">
        <v>489</v>
      </c>
      <c r="F63" s="66"/>
      <c r="G63" s="60" t="s">
        <v>1</v>
      </c>
      <c r="H63" s="61">
        <v>68</v>
      </c>
      <c r="I63" s="4">
        <v>0</v>
      </c>
      <c r="J63" s="62">
        <f t="shared" si="0"/>
        <v>0</v>
      </c>
      <c r="K63" s="52"/>
      <c r="L63" s="52"/>
      <c r="M63" s="26"/>
    </row>
    <row r="64" spans="1:13" ht="56.25" x14ac:dyDescent="0.25">
      <c r="A64" s="58"/>
      <c r="B64" s="58">
        <f>IF(TRIM(I64)&lt;&gt;"",COUNTA($I$6:I64),"")</f>
        <v>52</v>
      </c>
      <c r="C64" s="266" t="s">
        <v>362</v>
      </c>
      <c r="D64" s="59" t="s">
        <v>490</v>
      </c>
      <c r="E64" s="66" t="s">
        <v>491</v>
      </c>
      <c r="F64" s="66"/>
      <c r="G64" s="60" t="s">
        <v>25</v>
      </c>
      <c r="H64" s="61">
        <v>1000</v>
      </c>
      <c r="I64" s="4">
        <v>0</v>
      </c>
      <c r="J64" s="62">
        <f t="shared" si="0"/>
        <v>0</v>
      </c>
      <c r="K64" s="52"/>
      <c r="L64" s="52"/>
      <c r="M64" s="26"/>
    </row>
    <row r="65" spans="1:13" ht="33.75" x14ac:dyDescent="0.25">
      <c r="A65" s="58"/>
      <c r="B65" s="58">
        <f>IF(TRIM(I65)&lt;&gt;"",COUNTA($I$6:I65),"")</f>
        <v>53</v>
      </c>
      <c r="C65" s="266" t="s">
        <v>362</v>
      </c>
      <c r="D65" s="59" t="s">
        <v>492</v>
      </c>
      <c r="E65" s="66" t="s">
        <v>3112</v>
      </c>
      <c r="F65" s="66"/>
      <c r="G65" s="60" t="s">
        <v>403</v>
      </c>
      <c r="H65" s="61">
        <v>29467.5</v>
      </c>
      <c r="I65" s="4">
        <v>0</v>
      </c>
      <c r="J65" s="62">
        <f t="shared" si="0"/>
        <v>0</v>
      </c>
      <c r="K65" s="52"/>
      <c r="L65" s="52"/>
      <c r="M65" s="26"/>
    </row>
    <row r="66" spans="1:13" ht="33.75" x14ac:dyDescent="0.25">
      <c r="A66" s="58"/>
      <c r="B66" s="58">
        <f>IF(TRIM(I66)&lt;&gt;"",COUNTA($I$6:I66),"")</f>
        <v>54</v>
      </c>
      <c r="C66" s="266" t="s">
        <v>362</v>
      </c>
      <c r="D66" s="59" t="s">
        <v>493</v>
      </c>
      <c r="E66" s="66" t="s">
        <v>3113</v>
      </c>
      <c r="F66" s="66"/>
      <c r="G66" s="60" t="s">
        <v>403</v>
      </c>
      <c r="H66" s="61">
        <v>21300</v>
      </c>
      <c r="I66" s="4">
        <v>0</v>
      </c>
      <c r="J66" s="62">
        <f t="shared" si="0"/>
        <v>0</v>
      </c>
      <c r="K66" s="52"/>
      <c r="L66" s="52"/>
      <c r="M66" s="26"/>
    </row>
    <row r="67" spans="1:13" ht="22.5" x14ac:dyDescent="0.25">
      <c r="A67" s="58"/>
      <c r="B67" s="58">
        <f>IF(TRIM(I67)&lt;&gt;"",COUNTA($I$6:I67),"")</f>
        <v>55</v>
      </c>
      <c r="C67" s="266"/>
      <c r="D67" s="59" t="s">
        <v>3114</v>
      </c>
      <c r="E67" s="67" t="s">
        <v>3115</v>
      </c>
      <c r="F67" s="66"/>
      <c r="G67" s="60" t="s">
        <v>403</v>
      </c>
      <c r="H67" s="61">
        <v>1065</v>
      </c>
      <c r="I67" s="4">
        <v>0</v>
      </c>
      <c r="J67" s="62">
        <f t="shared" si="0"/>
        <v>0</v>
      </c>
      <c r="K67" s="52"/>
      <c r="L67" s="52"/>
      <c r="M67" s="26"/>
    </row>
    <row r="68" spans="1:13" ht="22.5" x14ac:dyDescent="0.25">
      <c r="A68" s="58"/>
      <c r="B68" s="58">
        <f>IF(TRIM(I68)&lt;&gt;"",COUNTA($I$6:I68),"")</f>
        <v>56</v>
      </c>
      <c r="C68" s="266" t="s">
        <v>362</v>
      </c>
      <c r="D68" s="59" t="s">
        <v>494</v>
      </c>
      <c r="E68" s="66" t="s">
        <v>495</v>
      </c>
      <c r="F68" s="66"/>
      <c r="G68" s="60" t="s">
        <v>446</v>
      </c>
      <c r="H68" s="65">
        <v>50004</v>
      </c>
      <c r="I68" s="4">
        <v>0</v>
      </c>
      <c r="J68" s="62">
        <f t="shared" si="0"/>
        <v>0</v>
      </c>
      <c r="K68" s="52"/>
      <c r="L68" s="52"/>
      <c r="M68" s="26"/>
    </row>
    <row r="69" spans="1:13" ht="101.25" x14ac:dyDescent="0.25">
      <c r="A69" s="58"/>
      <c r="B69" s="58">
        <f>IF(TRIM(I69)&lt;&gt;"",COUNTA($I$6:I69),"")</f>
        <v>57</v>
      </c>
      <c r="C69" s="266" t="s">
        <v>362</v>
      </c>
      <c r="D69" s="59" t="s">
        <v>496</v>
      </c>
      <c r="E69" s="66" t="s">
        <v>497</v>
      </c>
      <c r="F69" s="66"/>
      <c r="G69" s="60" t="s">
        <v>446</v>
      </c>
      <c r="H69" s="65">
        <v>50004</v>
      </c>
      <c r="I69" s="4">
        <v>0</v>
      </c>
      <c r="J69" s="62">
        <f t="shared" si="0"/>
        <v>0</v>
      </c>
      <c r="K69" s="52"/>
      <c r="L69" s="52"/>
      <c r="M69" s="26"/>
    </row>
    <row r="70" spans="1:13" ht="45" x14ac:dyDescent="0.25">
      <c r="A70" s="58"/>
      <c r="B70" s="58">
        <f>IF(TRIM(I70)&lt;&gt;"",COUNTA($I$6:I70),"")</f>
        <v>58</v>
      </c>
      <c r="C70" s="266" t="s">
        <v>362</v>
      </c>
      <c r="D70" s="59" t="s">
        <v>498</v>
      </c>
      <c r="E70" s="66" t="s">
        <v>499</v>
      </c>
      <c r="F70" s="66"/>
      <c r="G70" s="60" t="s">
        <v>403</v>
      </c>
      <c r="H70" s="65">
        <v>8650</v>
      </c>
      <c r="I70" s="4">
        <v>0</v>
      </c>
      <c r="J70" s="62">
        <f t="shared" ref="J70:J130" si="1">IF(ISNUMBER(H70),ROUND(H70*I70,2),"")</f>
        <v>0</v>
      </c>
      <c r="K70" s="52"/>
      <c r="L70" s="52"/>
      <c r="M70" s="26"/>
    </row>
    <row r="71" spans="1:13" ht="45" x14ac:dyDescent="0.25">
      <c r="A71" s="58"/>
      <c r="B71" s="58">
        <f>IF(TRIM(I71)&lt;&gt;"",COUNTA($I$6:I71),"")</f>
        <v>59</v>
      </c>
      <c r="C71" s="266" t="s">
        <v>362</v>
      </c>
      <c r="D71" s="59" t="s">
        <v>500</v>
      </c>
      <c r="E71" s="66" t="s">
        <v>501</v>
      </c>
      <c r="F71" s="66"/>
      <c r="G71" s="60" t="s">
        <v>403</v>
      </c>
      <c r="H71" s="65">
        <v>12645</v>
      </c>
      <c r="I71" s="4">
        <v>0</v>
      </c>
      <c r="J71" s="62">
        <f t="shared" si="1"/>
        <v>0</v>
      </c>
      <c r="K71" s="52"/>
      <c r="L71" s="52"/>
      <c r="M71" s="26"/>
    </row>
    <row r="72" spans="1:13" x14ac:dyDescent="0.25">
      <c r="A72" s="58"/>
      <c r="B72" s="58">
        <f>IF(TRIM(I72)&lt;&gt;"",COUNTA($I$6:I72),"")</f>
        <v>60</v>
      </c>
      <c r="C72" s="266" t="s">
        <v>362</v>
      </c>
      <c r="D72" s="59" t="s">
        <v>502</v>
      </c>
      <c r="E72" s="66" t="s">
        <v>503</v>
      </c>
      <c r="F72" s="66"/>
      <c r="G72" s="60" t="s">
        <v>446</v>
      </c>
      <c r="H72" s="65">
        <v>50004</v>
      </c>
      <c r="I72" s="4">
        <v>0</v>
      </c>
      <c r="J72" s="62">
        <f t="shared" si="1"/>
        <v>0</v>
      </c>
      <c r="K72" s="52"/>
      <c r="L72" s="52"/>
      <c r="M72" s="26"/>
    </row>
    <row r="73" spans="1:13" ht="22.5" x14ac:dyDescent="0.25">
      <c r="A73" s="58"/>
      <c r="B73" s="58">
        <f>IF(TRIM(I73)&lt;&gt;"",COUNTA($I$6:I73),"")</f>
        <v>61</v>
      </c>
      <c r="C73" s="266" t="s">
        <v>362</v>
      </c>
      <c r="D73" s="59" t="s">
        <v>504</v>
      </c>
      <c r="E73" s="63" t="s">
        <v>505</v>
      </c>
      <c r="F73" s="63"/>
      <c r="G73" s="64" t="s">
        <v>403</v>
      </c>
      <c r="H73" s="65">
        <v>6591.3</v>
      </c>
      <c r="I73" s="5">
        <v>0</v>
      </c>
      <c r="J73" s="62">
        <f t="shared" si="1"/>
        <v>0</v>
      </c>
      <c r="K73" s="52"/>
      <c r="L73" s="52"/>
      <c r="M73" s="26"/>
    </row>
    <row r="74" spans="1:13" ht="22.5" x14ac:dyDescent="0.25">
      <c r="A74" s="58"/>
      <c r="B74" s="58">
        <f>IF(TRIM(I74)&lt;&gt;"",COUNTA($I$6:I74),"")</f>
        <v>62</v>
      </c>
      <c r="C74" s="266" t="s">
        <v>362</v>
      </c>
      <c r="D74" s="59" t="s">
        <v>506</v>
      </c>
      <c r="E74" s="63" t="s">
        <v>507</v>
      </c>
      <c r="F74" s="63"/>
      <c r="G74" s="64" t="s">
        <v>446</v>
      </c>
      <c r="H74" s="65">
        <v>19401.5</v>
      </c>
      <c r="I74" s="5">
        <v>0</v>
      </c>
      <c r="J74" s="62">
        <f t="shared" si="1"/>
        <v>0</v>
      </c>
      <c r="K74" s="52"/>
      <c r="L74" s="52"/>
      <c r="M74" s="26"/>
    </row>
    <row r="75" spans="1:13" ht="45" x14ac:dyDescent="0.25">
      <c r="A75" s="58"/>
      <c r="B75" s="58">
        <f>IF(TRIM(I75)&lt;&gt;"",COUNTA($I$6:I75),"")</f>
        <v>63</v>
      </c>
      <c r="C75" s="266" t="s">
        <v>362</v>
      </c>
      <c r="D75" s="59" t="s">
        <v>508</v>
      </c>
      <c r="E75" s="63" t="s">
        <v>509</v>
      </c>
      <c r="F75" s="63"/>
      <c r="G75" s="64" t="s">
        <v>446</v>
      </c>
      <c r="H75" s="65">
        <v>550</v>
      </c>
      <c r="I75" s="5">
        <v>0</v>
      </c>
      <c r="J75" s="62">
        <f t="shared" si="1"/>
        <v>0</v>
      </c>
      <c r="K75" s="52"/>
      <c r="L75" s="52"/>
      <c r="M75" s="26"/>
    </row>
    <row r="76" spans="1:13" ht="303.75" x14ac:dyDescent="0.25">
      <c r="A76" s="58"/>
      <c r="B76" s="58">
        <f>IF(TRIM(I76)&lt;&gt;"",COUNTA($I$6:I76),"")</f>
        <v>64</v>
      </c>
      <c r="C76" s="299" t="s">
        <v>362</v>
      </c>
      <c r="D76" s="59" t="s">
        <v>510</v>
      </c>
      <c r="E76" s="63" t="s">
        <v>511</v>
      </c>
      <c r="F76" s="63"/>
      <c r="G76" s="64" t="s">
        <v>2</v>
      </c>
      <c r="H76" s="65">
        <v>1</v>
      </c>
      <c r="I76" s="4">
        <v>0</v>
      </c>
      <c r="J76" s="62">
        <f t="shared" si="1"/>
        <v>0</v>
      </c>
      <c r="K76" s="52"/>
      <c r="L76" s="68"/>
      <c r="M76" s="26"/>
    </row>
    <row r="77" spans="1:13" ht="22.5" x14ac:dyDescent="0.25">
      <c r="A77" s="53">
        <v>3</v>
      </c>
      <c r="B77" s="53" t="str">
        <f>IF(TRIM(I77)&lt;&gt;"",COUNTA($I$6:I77),"")</f>
        <v/>
      </c>
      <c r="C77" s="298" t="s">
        <v>362</v>
      </c>
      <c r="D77" s="69" t="s">
        <v>370</v>
      </c>
      <c r="E77" s="75" t="s">
        <v>371</v>
      </c>
      <c r="F77" s="70" t="s">
        <v>2523</v>
      </c>
      <c r="G77" s="55"/>
      <c r="H77" s="56"/>
      <c r="I77" s="2"/>
      <c r="J77" s="57">
        <f>ROUND(SUM(J78:J93),2)</f>
        <v>0</v>
      </c>
      <c r="K77" s="71"/>
      <c r="L77" s="52"/>
      <c r="M77" s="26"/>
    </row>
    <row r="78" spans="1:13" ht="22.5" x14ac:dyDescent="0.25">
      <c r="A78" s="58"/>
      <c r="B78" s="58">
        <f>IF(TRIM(I78)&lt;&gt;"",COUNTA($I$6:I78),"")</f>
        <v>65</v>
      </c>
      <c r="C78" s="266" t="s">
        <v>362</v>
      </c>
      <c r="D78" s="59" t="s">
        <v>512</v>
      </c>
      <c r="E78" s="66" t="s">
        <v>3116</v>
      </c>
      <c r="F78" s="66"/>
      <c r="G78" s="60" t="s">
        <v>403</v>
      </c>
      <c r="H78" s="61">
        <v>8491.5</v>
      </c>
      <c r="I78" s="4">
        <v>0</v>
      </c>
      <c r="J78" s="62">
        <f>IF(ISNUMBER(H78),ROUND(H78*I78,2),"")</f>
        <v>0</v>
      </c>
      <c r="K78" s="52"/>
      <c r="L78" s="52"/>
      <c r="M78" s="26"/>
    </row>
    <row r="79" spans="1:13" ht="22.5" x14ac:dyDescent="0.25">
      <c r="A79" s="58"/>
      <c r="B79" s="58">
        <f>IF(TRIM(I79)&lt;&gt;"",COUNTA($I$6:I79),"")</f>
        <v>66</v>
      </c>
      <c r="C79" s="266" t="s">
        <v>362</v>
      </c>
      <c r="D79" s="59" t="s">
        <v>513</v>
      </c>
      <c r="E79" s="66" t="s">
        <v>514</v>
      </c>
      <c r="F79" s="66"/>
      <c r="G79" s="72" t="s">
        <v>403</v>
      </c>
      <c r="H79" s="61">
        <v>8491.5</v>
      </c>
      <c r="I79" s="4">
        <v>0</v>
      </c>
      <c r="J79" s="62">
        <f t="shared" si="1"/>
        <v>0</v>
      </c>
      <c r="K79" s="52"/>
      <c r="L79" s="52"/>
      <c r="M79" s="26"/>
    </row>
    <row r="80" spans="1:13" ht="22.5" x14ac:dyDescent="0.25">
      <c r="A80" s="58"/>
      <c r="B80" s="58">
        <f>IF(TRIM(I80)&lt;&gt;"",COUNTA($I$6:I80),"")</f>
        <v>67</v>
      </c>
      <c r="C80" s="266" t="s">
        <v>362</v>
      </c>
      <c r="D80" s="59" t="s">
        <v>515</v>
      </c>
      <c r="E80" s="66" t="s">
        <v>516</v>
      </c>
      <c r="F80" s="66"/>
      <c r="G80" s="72" t="s">
        <v>403</v>
      </c>
      <c r="H80" s="73">
        <v>780</v>
      </c>
      <c r="I80" s="4">
        <v>0</v>
      </c>
      <c r="J80" s="62">
        <f t="shared" si="1"/>
        <v>0</v>
      </c>
      <c r="K80" s="52"/>
      <c r="L80" s="52"/>
      <c r="M80" s="26"/>
    </row>
    <row r="81" spans="1:13" ht="33.75" x14ac:dyDescent="0.25">
      <c r="A81" s="58"/>
      <c r="B81" s="58">
        <f>IF(TRIM(I81)&lt;&gt;"",COUNTA($I$6:I81),"")</f>
        <v>68</v>
      </c>
      <c r="C81" s="266" t="s">
        <v>362</v>
      </c>
      <c r="D81" s="59" t="s">
        <v>517</v>
      </c>
      <c r="E81" s="66" t="s">
        <v>518</v>
      </c>
      <c r="F81" s="321"/>
      <c r="G81" s="72" t="s">
        <v>446</v>
      </c>
      <c r="H81" s="61">
        <v>27550</v>
      </c>
      <c r="I81" s="4">
        <v>0</v>
      </c>
      <c r="J81" s="62">
        <f t="shared" si="1"/>
        <v>0</v>
      </c>
      <c r="K81" s="52"/>
      <c r="L81" s="52"/>
      <c r="M81" s="26"/>
    </row>
    <row r="82" spans="1:13" ht="45" x14ac:dyDescent="0.25">
      <c r="A82" s="58"/>
      <c r="B82" s="58">
        <f>IF(TRIM(I82)&lt;&gt;"",COUNTA($I$6:I82),"")</f>
        <v>69</v>
      </c>
      <c r="C82" s="266" t="s">
        <v>362</v>
      </c>
      <c r="D82" s="59" t="s">
        <v>519</v>
      </c>
      <c r="E82" s="66" t="s">
        <v>520</v>
      </c>
      <c r="F82" s="321"/>
      <c r="G82" s="72" t="s">
        <v>25</v>
      </c>
      <c r="H82" s="61">
        <v>5500</v>
      </c>
      <c r="I82" s="4">
        <v>0</v>
      </c>
      <c r="J82" s="62">
        <f t="shared" si="1"/>
        <v>0</v>
      </c>
      <c r="K82" s="52"/>
      <c r="L82" s="52"/>
      <c r="M82" s="26"/>
    </row>
    <row r="83" spans="1:13" ht="22.5" x14ac:dyDescent="0.25">
      <c r="A83" s="58"/>
      <c r="B83" s="58">
        <f>IF(TRIM(I83)&lt;&gt;"",COUNTA($I$6:I83),"")</f>
        <v>70</v>
      </c>
      <c r="C83" s="266" t="s">
        <v>362</v>
      </c>
      <c r="D83" s="59" t="s">
        <v>521</v>
      </c>
      <c r="E83" s="66" t="s">
        <v>522</v>
      </c>
      <c r="F83" s="321"/>
      <c r="G83" s="72" t="s">
        <v>25</v>
      </c>
      <c r="H83" s="61">
        <v>360</v>
      </c>
      <c r="I83" s="4">
        <v>0</v>
      </c>
      <c r="J83" s="62">
        <f t="shared" si="1"/>
        <v>0</v>
      </c>
      <c r="K83" s="52"/>
      <c r="L83" s="52"/>
      <c r="M83" s="26"/>
    </row>
    <row r="84" spans="1:13" ht="22.5" x14ac:dyDescent="0.25">
      <c r="A84" s="58"/>
      <c r="B84" s="58">
        <f>IF(TRIM(I84)&lt;&gt;"",COUNTA($I$6:I84),"")</f>
        <v>71</v>
      </c>
      <c r="C84" s="266" t="s">
        <v>362</v>
      </c>
      <c r="D84" s="59" t="s">
        <v>523</v>
      </c>
      <c r="E84" s="66" t="s">
        <v>524</v>
      </c>
      <c r="F84" s="63"/>
      <c r="G84" s="72" t="s">
        <v>25</v>
      </c>
      <c r="H84" s="61">
        <v>50</v>
      </c>
      <c r="I84" s="5">
        <v>0</v>
      </c>
      <c r="J84" s="62">
        <f t="shared" si="1"/>
        <v>0</v>
      </c>
      <c r="K84" s="52"/>
      <c r="L84" s="52"/>
      <c r="M84" s="26"/>
    </row>
    <row r="85" spans="1:13" ht="22.5" x14ac:dyDescent="0.25">
      <c r="A85" s="58"/>
      <c r="B85" s="58">
        <f>IF(TRIM(I85)&lt;&gt;"",COUNTA($I$6:I85),"")</f>
        <v>72</v>
      </c>
      <c r="C85" s="266" t="s">
        <v>362</v>
      </c>
      <c r="D85" s="59" t="s">
        <v>525</v>
      </c>
      <c r="E85" s="66" t="s">
        <v>526</v>
      </c>
      <c r="F85" s="321" t="s">
        <v>527</v>
      </c>
      <c r="G85" s="72" t="s">
        <v>25</v>
      </c>
      <c r="H85" s="61">
        <v>105</v>
      </c>
      <c r="I85" s="4">
        <v>0</v>
      </c>
      <c r="J85" s="62">
        <f t="shared" si="1"/>
        <v>0</v>
      </c>
      <c r="K85" s="52"/>
      <c r="L85" s="52"/>
      <c r="M85" s="26"/>
    </row>
    <row r="86" spans="1:13" ht="56.25" x14ac:dyDescent="0.25">
      <c r="A86" s="58"/>
      <c r="B86" s="58">
        <f>IF(TRIM(I86)&lt;&gt;"",COUNTA($I$6:I86),"")</f>
        <v>73</v>
      </c>
      <c r="C86" s="266" t="s">
        <v>362</v>
      </c>
      <c r="D86" s="59" t="s">
        <v>528</v>
      </c>
      <c r="E86" s="66" t="s">
        <v>529</v>
      </c>
      <c r="F86" s="321"/>
      <c r="G86" s="72" t="s">
        <v>1</v>
      </c>
      <c r="H86" s="61">
        <v>5</v>
      </c>
      <c r="I86" s="4">
        <v>0</v>
      </c>
      <c r="J86" s="62">
        <f t="shared" si="1"/>
        <v>0</v>
      </c>
      <c r="K86" s="52"/>
      <c r="L86" s="52"/>
      <c r="M86" s="26"/>
    </row>
    <row r="87" spans="1:13" ht="56.25" x14ac:dyDescent="0.25">
      <c r="A87" s="58"/>
      <c r="B87" s="58">
        <f>IF(TRIM(I87)&lt;&gt;"",COUNTA($I$6:I87),"")</f>
        <v>74</v>
      </c>
      <c r="C87" s="266" t="s">
        <v>362</v>
      </c>
      <c r="D87" s="59" t="s">
        <v>530</v>
      </c>
      <c r="E87" s="66" t="s">
        <v>531</v>
      </c>
      <c r="F87" s="321"/>
      <c r="G87" s="72" t="s">
        <v>1</v>
      </c>
      <c r="H87" s="61">
        <v>5</v>
      </c>
      <c r="I87" s="4">
        <v>0</v>
      </c>
      <c r="J87" s="62">
        <f t="shared" si="1"/>
        <v>0</v>
      </c>
      <c r="K87" s="52"/>
      <c r="L87" s="52"/>
      <c r="M87" s="26"/>
    </row>
    <row r="88" spans="1:13" ht="56.25" x14ac:dyDescent="0.25">
      <c r="A88" s="58"/>
      <c r="B88" s="58">
        <f>IF(TRIM(I88)&lt;&gt;"",COUNTA($I$6:I88),"")</f>
        <v>75</v>
      </c>
      <c r="C88" s="266" t="s">
        <v>362</v>
      </c>
      <c r="D88" s="59" t="s">
        <v>532</v>
      </c>
      <c r="E88" s="66" t="s">
        <v>533</v>
      </c>
      <c r="F88" s="66"/>
      <c r="G88" s="72" t="s">
        <v>1</v>
      </c>
      <c r="H88" s="61">
        <v>160</v>
      </c>
      <c r="I88" s="4">
        <v>0</v>
      </c>
      <c r="J88" s="62">
        <f t="shared" si="1"/>
        <v>0</v>
      </c>
      <c r="K88" s="52"/>
      <c r="L88" s="52"/>
      <c r="M88" s="26"/>
    </row>
    <row r="89" spans="1:13" ht="90" x14ac:dyDescent="0.25">
      <c r="A89" s="58"/>
      <c r="B89" s="58">
        <f>IF(TRIM(I89)&lt;&gt;"",COUNTA($I$6:I89),"")</f>
        <v>76</v>
      </c>
      <c r="C89" s="266" t="s">
        <v>362</v>
      </c>
      <c r="D89" s="59" t="s">
        <v>534</v>
      </c>
      <c r="E89" s="66" t="s">
        <v>535</v>
      </c>
      <c r="F89" s="66"/>
      <c r="G89" s="74" t="s">
        <v>1</v>
      </c>
      <c r="H89" s="61">
        <v>9</v>
      </c>
      <c r="I89" s="4">
        <v>0</v>
      </c>
      <c r="J89" s="62">
        <f t="shared" si="1"/>
        <v>0</v>
      </c>
      <c r="K89" s="52"/>
      <c r="L89" s="52"/>
      <c r="M89" s="26"/>
    </row>
    <row r="90" spans="1:13" ht="33.75" x14ac:dyDescent="0.25">
      <c r="A90" s="58"/>
      <c r="B90" s="58">
        <f>IF(TRIM(I90)&lt;&gt;"",COUNTA($I$6:I90),"")</f>
        <v>77</v>
      </c>
      <c r="C90" s="266" t="s">
        <v>362</v>
      </c>
      <c r="D90" s="59" t="s">
        <v>536</v>
      </c>
      <c r="E90" s="66" t="s">
        <v>537</v>
      </c>
      <c r="F90" s="66"/>
      <c r="G90" s="72" t="s">
        <v>1</v>
      </c>
      <c r="H90" s="61">
        <v>10</v>
      </c>
      <c r="I90" s="4">
        <v>0</v>
      </c>
      <c r="J90" s="62">
        <f t="shared" si="1"/>
        <v>0</v>
      </c>
      <c r="K90" s="52"/>
      <c r="L90" s="52"/>
      <c r="M90" s="26"/>
    </row>
    <row r="91" spans="1:13" ht="33.75" x14ac:dyDescent="0.25">
      <c r="A91" s="58"/>
      <c r="B91" s="58">
        <f>IF(TRIM(I91)&lt;&gt;"",COUNTA($I$6:I91),"")</f>
        <v>78</v>
      </c>
      <c r="C91" s="266" t="s">
        <v>362</v>
      </c>
      <c r="D91" s="59" t="s">
        <v>538</v>
      </c>
      <c r="E91" s="66" t="s">
        <v>539</v>
      </c>
      <c r="F91" s="66"/>
      <c r="G91" s="72" t="s">
        <v>1</v>
      </c>
      <c r="H91" s="61">
        <v>6</v>
      </c>
      <c r="I91" s="4">
        <v>0</v>
      </c>
      <c r="J91" s="62">
        <f t="shared" si="1"/>
        <v>0</v>
      </c>
      <c r="K91" s="52"/>
      <c r="L91" s="52"/>
      <c r="M91" s="26"/>
    </row>
    <row r="92" spans="1:13" ht="67.5" x14ac:dyDescent="0.25">
      <c r="A92" s="58"/>
      <c r="B92" s="58">
        <f>IF(TRIM(I92)&lt;&gt;"",COUNTA($I$6:I92),"")</f>
        <v>79</v>
      </c>
      <c r="C92" s="266" t="s">
        <v>362</v>
      </c>
      <c r="D92" s="59" t="s">
        <v>540</v>
      </c>
      <c r="E92" s="66" t="s">
        <v>541</v>
      </c>
      <c r="F92" s="66"/>
      <c r="G92" s="72" t="s">
        <v>1</v>
      </c>
      <c r="H92" s="61">
        <v>450</v>
      </c>
      <c r="I92" s="4">
        <v>0</v>
      </c>
      <c r="J92" s="62">
        <f t="shared" si="1"/>
        <v>0</v>
      </c>
      <c r="K92" s="52"/>
      <c r="L92" s="52"/>
      <c r="M92" s="26"/>
    </row>
    <row r="93" spans="1:13" x14ac:dyDescent="0.25">
      <c r="A93" s="58"/>
      <c r="B93" s="58">
        <f>IF(TRIM(I93)&lt;&gt;"",COUNTA($I$6:I93),"")</f>
        <v>80</v>
      </c>
      <c r="C93" s="266" t="s">
        <v>362</v>
      </c>
      <c r="D93" s="59" t="s">
        <v>542</v>
      </c>
      <c r="E93" s="63" t="s">
        <v>543</v>
      </c>
      <c r="F93" s="321"/>
      <c r="G93" s="72" t="s">
        <v>25</v>
      </c>
      <c r="H93" s="61">
        <v>578</v>
      </c>
      <c r="I93" s="4">
        <v>0</v>
      </c>
      <c r="J93" s="62">
        <f t="shared" si="1"/>
        <v>0</v>
      </c>
      <c r="K93" s="52"/>
      <c r="L93" s="52"/>
      <c r="M93" s="26"/>
    </row>
    <row r="94" spans="1:13" ht="22.5" x14ac:dyDescent="0.25">
      <c r="A94" s="53">
        <v>3</v>
      </c>
      <c r="B94" s="53" t="str">
        <f>IF(TRIM(I94)&lt;&gt;"",COUNTA($I$6:I94),"")</f>
        <v/>
      </c>
      <c r="C94" s="298" t="s">
        <v>362</v>
      </c>
      <c r="D94" s="69" t="s">
        <v>372</v>
      </c>
      <c r="E94" s="75" t="s">
        <v>373</v>
      </c>
      <c r="F94" s="70" t="s">
        <v>2522</v>
      </c>
      <c r="G94" s="76"/>
      <c r="H94" s="77"/>
      <c r="I94" s="1"/>
      <c r="J94" s="57">
        <f>ROUND(SUM(J95:J124),2)</f>
        <v>0</v>
      </c>
      <c r="K94" s="52"/>
      <c r="L94" s="52"/>
      <c r="M94" s="26"/>
    </row>
    <row r="95" spans="1:13" ht="33.75" x14ac:dyDescent="0.25">
      <c r="A95" s="58"/>
      <c r="B95" s="58">
        <f>IF(TRIM(I95)&lt;&gt;"",COUNTA($I$6:I95),"")</f>
        <v>81</v>
      </c>
      <c r="C95" s="266" t="s">
        <v>362</v>
      </c>
      <c r="D95" s="59" t="s">
        <v>545</v>
      </c>
      <c r="E95" s="63" t="s">
        <v>546</v>
      </c>
      <c r="F95" s="63"/>
      <c r="G95" s="64" t="s">
        <v>25</v>
      </c>
      <c r="H95" s="78">
        <v>120</v>
      </c>
      <c r="I95" s="5">
        <v>0</v>
      </c>
      <c r="J95" s="62">
        <f t="shared" si="1"/>
        <v>0</v>
      </c>
      <c r="K95" s="52"/>
      <c r="L95" s="52"/>
      <c r="M95" s="26"/>
    </row>
    <row r="96" spans="1:13" ht="33.75" x14ac:dyDescent="0.25">
      <c r="A96" s="58"/>
      <c r="B96" s="58">
        <f>IF(TRIM(I96)&lt;&gt;"",COUNTA($I$6:I96),"")</f>
        <v>82</v>
      </c>
      <c r="C96" s="266" t="s">
        <v>362</v>
      </c>
      <c r="D96" s="59" t="s">
        <v>547</v>
      </c>
      <c r="E96" s="63" t="s">
        <v>548</v>
      </c>
      <c r="F96" s="63"/>
      <c r="G96" s="64" t="s">
        <v>25</v>
      </c>
      <c r="H96" s="78">
        <v>10</v>
      </c>
      <c r="I96" s="5">
        <v>0</v>
      </c>
      <c r="J96" s="62">
        <f t="shared" si="1"/>
        <v>0</v>
      </c>
      <c r="K96" s="52"/>
      <c r="L96" s="52"/>
      <c r="M96" s="26"/>
    </row>
    <row r="97" spans="1:13" ht="22.5" x14ac:dyDescent="0.25">
      <c r="A97" s="58"/>
      <c r="B97" s="58">
        <f>IF(TRIM(I97)&lt;&gt;"",COUNTA($I$6:I97),"")</f>
        <v>83</v>
      </c>
      <c r="C97" s="266" t="s">
        <v>362</v>
      </c>
      <c r="D97" s="59" t="s">
        <v>549</v>
      </c>
      <c r="E97" s="63" t="s">
        <v>550</v>
      </c>
      <c r="F97" s="63"/>
      <c r="G97" s="72" t="s">
        <v>446</v>
      </c>
      <c r="H97" s="73">
        <v>420</v>
      </c>
      <c r="I97" s="4">
        <v>0</v>
      </c>
      <c r="J97" s="62">
        <f t="shared" si="1"/>
        <v>0</v>
      </c>
      <c r="K97" s="52"/>
      <c r="L97" s="52"/>
      <c r="M97" s="26"/>
    </row>
    <row r="98" spans="1:13" ht="45" x14ac:dyDescent="0.25">
      <c r="A98" s="58"/>
      <c r="B98" s="58">
        <f>IF(TRIM(I98)&lt;&gt;"",COUNTA($I$6:I98),"")</f>
        <v>84</v>
      </c>
      <c r="C98" s="266" t="s">
        <v>362</v>
      </c>
      <c r="D98" s="59" t="s">
        <v>551</v>
      </c>
      <c r="E98" s="63" t="s">
        <v>3117</v>
      </c>
      <c r="F98" s="63"/>
      <c r="G98" s="64" t="s">
        <v>403</v>
      </c>
      <c r="H98" s="78">
        <v>60</v>
      </c>
      <c r="I98" s="5">
        <v>0</v>
      </c>
      <c r="J98" s="62">
        <f t="shared" si="1"/>
        <v>0</v>
      </c>
      <c r="K98" s="52"/>
      <c r="L98" s="52"/>
      <c r="M98" s="26"/>
    </row>
    <row r="99" spans="1:13" ht="22.5" x14ac:dyDescent="0.25">
      <c r="A99" s="58"/>
      <c r="B99" s="58">
        <f>IF(TRIM(I99)&lt;&gt;"",COUNTA($I$6:I99),"")</f>
        <v>85</v>
      </c>
      <c r="C99" s="266" t="s">
        <v>362</v>
      </c>
      <c r="D99" s="59" t="s">
        <v>552</v>
      </c>
      <c r="E99" s="66" t="s">
        <v>553</v>
      </c>
      <c r="F99" s="66"/>
      <c r="G99" s="72" t="s">
        <v>446</v>
      </c>
      <c r="H99" s="73">
        <v>615</v>
      </c>
      <c r="I99" s="4">
        <v>0</v>
      </c>
      <c r="J99" s="62">
        <f t="shared" si="1"/>
        <v>0</v>
      </c>
      <c r="K99" s="52"/>
      <c r="L99" s="52"/>
      <c r="M99" s="26"/>
    </row>
    <row r="100" spans="1:13" ht="22.5" x14ac:dyDescent="0.25">
      <c r="A100" s="58"/>
      <c r="B100" s="58">
        <f>IF(TRIM(I100)&lt;&gt;"",COUNTA($I$6:I100),"")</f>
        <v>86</v>
      </c>
      <c r="C100" s="266" t="s">
        <v>362</v>
      </c>
      <c r="D100" s="59" t="s">
        <v>554</v>
      </c>
      <c r="E100" s="66" t="s">
        <v>555</v>
      </c>
      <c r="F100" s="321"/>
      <c r="G100" s="72" t="s">
        <v>446</v>
      </c>
      <c r="H100" s="73">
        <v>615</v>
      </c>
      <c r="I100" s="4">
        <v>0</v>
      </c>
      <c r="J100" s="62">
        <f t="shared" si="1"/>
        <v>0</v>
      </c>
      <c r="K100" s="52"/>
      <c r="L100" s="52"/>
      <c r="M100" s="26"/>
    </row>
    <row r="101" spans="1:13" ht="45" x14ac:dyDescent="0.25">
      <c r="A101" s="58"/>
      <c r="B101" s="58">
        <f>IF(TRIM(I101)&lt;&gt;"",COUNTA($I$6:I101),"")</f>
        <v>87</v>
      </c>
      <c r="C101" s="266" t="s">
        <v>362</v>
      </c>
      <c r="D101" s="59" t="s">
        <v>556</v>
      </c>
      <c r="E101" s="66" t="s">
        <v>557</v>
      </c>
      <c r="F101" s="321"/>
      <c r="G101" s="72" t="s">
        <v>403</v>
      </c>
      <c r="H101" s="61">
        <v>137</v>
      </c>
      <c r="I101" s="4">
        <v>0</v>
      </c>
      <c r="J101" s="62">
        <f t="shared" si="1"/>
        <v>0</v>
      </c>
      <c r="K101" s="52"/>
      <c r="L101" s="52"/>
      <c r="M101" s="26"/>
    </row>
    <row r="102" spans="1:13" ht="33.75" x14ac:dyDescent="0.25">
      <c r="A102" s="58"/>
      <c r="B102" s="58">
        <f>IF(TRIM(I102)&lt;&gt;"",COUNTA($I$6:I102),"")</f>
        <v>88</v>
      </c>
      <c r="C102" s="266" t="s">
        <v>362</v>
      </c>
      <c r="D102" s="59" t="s">
        <v>558</v>
      </c>
      <c r="E102" s="66" t="s">
        <v>559</v>
      </c>
      <c r="F102" s="321" t="s">
        <v>560</v>
      </c>
      <c r="G102" s="72" t="s">
        <v>403</v>
      </c>
      <c r="H102" s="73">
        <v>123</v>
      </c>
      <c r="I102" s="4">
        <v>0</v>
      </c>
      <c r="J102" s="62">
        <f t="shared" si="1"/>
        <v>0</v>
      </c>
      <c r="K102" s="52"/>
      <c r="L102" s="52"/>
      <c r="M102" s="26"/>
    </row>
    <row r="103" spans="1:13" ht="22.5" x14ac:dyDescent="0.25">
      <c r="A103" s="58"/>
      <c r="B103" s="58">
        <f>IF(TRIM(I103)&lt;&gt;"",COUNTA($I$6:I103),"")</f>
        <v>89</v>
      </c>
      <c r="C103" s="266" t="s">
        <v>362</v>
      </c>
      <c r="D103" s="59" t="s">
        <v>561</v>
      </c>
      <c r="E103" s="66" t="s">
        <v>562</v>
      </c>
      <c r="F103" s="321"/>
      <c r="G103" s="72" t="s">
        <v>446</v>
      </c>
      <c r="H103" s="73">
        <v>615</v>
      </c>
      <c r="I103" s="4">
        <v>0</v>
      </c>
      <c r="J103" s="62">
        <f t="shared" si="1"/>
        <v>0</v>
      </c>
      <c r="K103" s="52"/>
      <c r="L103" s="52"/>
      <c r="M103" s="26"/>
    </row>
    <row r="104" spans="1:13" ht="22.5" x14ac:dyDescent="0.25">
      <c r="A104" s="58"/>
      <c r="B104" s="58">
        <f>IF(TRIM(I104)&lt;&gt;"",COUNTA($I$6:I104),"")</f>
        <v>90</v>
      </c>
      <c r="C104" s="266" t="s">
        <v>362</v>
      </c>
      <c r="D104" s="59" t="s">
        <v>563</v>
      </c>
      <c r="E104" s="66" t="s">
        <v>564</v>
      </c>
      <c r="F104" s="321"/>
      <c r="G104" s="72" t="s">
        <v>403</v>
      </c>
      <c r="H104" s="73">
        <v>13.68</v>
      </c>
      <c r="I104" s="4">
        <v>0</v>
      </c>
      <c r="J104" s="62">
        <f t="shared" si="1"/>
        <v>0</v>
      </c>
      <c r="K104" s="52"/>
      <c r="L104" s="52"/>
      <c r="M104" s="26"/>
    </row>
    <row r="105" spans="1:13" ht="22.5" x14ac:dyDescent="0.25">
      <c r="A105" s="58"/>
      <c r="B105" s="58">
        <f>IF(TRIM(I105)&lt;&gt;"",COUNTA($I$6:I105),"")</f>
        <v>91</v>
      </c>
      <c r="C105" s="266" t="s">
        <v>362</v>
      </c>
      <c r="D105" s="59" t="s">
        <v>565</v>
      </c>
      <c r="E105" s="66" t="s">
        <v>566</v>
      </c>
      <c r="F105" s="321"/>
      <c r="G105" s="72" t="s">
        <v>403</v>
      </c>
      <c r="H105" s="61">
        <v>33.119999999999997</v>
      </c>
      <c r="I105" s="4">
        <v>0</v>
      </c>
      <c r="J105" s="62">
        <f t="shared" si="1"/>
        <v>0</v>
      </c>
      <c r="K105" s="52"/>
      <c r="L105" s="52"/>
      <c r="M105" s="26"/>
    </row>
    <row r="106" spans="1:13" ht="22.5" x14ac:dyDescent="0.25">
      <c r="A106" s="58"/>
      <c r="B106" s="58">
        <f>IF(TRIM(I106)&lt;&gt;"",COUNTA($I$6:I106),"")</f>
        <v>92</v>
      </c>
      <c r="C106" s="266" t="s">
        <v>362</v>
      </c>
      <c r="D106" s="59" t="s">
        <v>567</v>
      </c>
      <c r="E106" s="66" t="s">
        <v>568</v>
      </c>
      <c r="F106" s="321"/>
      <c r="G106" s="72" t="s">
        <v>446</v>
      </c>
      <c r="H106" s="61">
        <v>100.8</v>
      </c>
      <c r="I106" s="4">
        <v>0</v>
      </c>
      <c r="J106" s="62">
        <f t="shared" si="1"/>
        <v>0</v>
      </c>
      <c r="K106" s="52"/>
      <c r="L106" s="52"/>
      <c r="M106" s="26"/>
    </row>
    <row r="107" spans="1:13" ht="33.75" x14ac:dyDescent="0.25">
      <c r="A107" s="58"/>
      <c r="B107" s="58">
        <f>IF(TRIM(I107)&lt;&gt;"",COUNTA($I$6:I107),"")</f>
        <v>93</v>
      </c>
      <c r="C107" s="266" t="s">
        <v>362</v>
      </c>
      <c r="D107" s="59" t="s">
        <v>569</v>
      </c>
      <c r="E107" s="66" t="s">
        <v>570</v>
      </c>
      <c r="F107" s="66"/>
      <c r="G107" s="72" t="s">
        <v>446</v>
      </c>
      <c r="H107" s="73">
        <v>3.31</v>
      </c>
      <c r="I107" s="4">
        <v>0</v>
      </c>
      <c r="J107" s="62">
        <f t="shared" si="1"/>
        <v>0</v>
      </c>
      <c r="K107" s="52"/>
      <c r="L107" s="52"/>
      <c r="M107" s="26"/>
    </row>
    <row r="108" spans="1:13" ht="33.75" x14ac:dyDescent="0.25">
      <c r="A108" s="58"/>
      <c r="B108" s="58">
        <f>IF(TRIM(I108)&lt;&gt;"",COUNTA($I$6:I108),"")</f>
        <v>94</v>
      </c>
      <c r="C108" s="266" t="s">
        <v>362</v>
      </c>
      <c r="D108" s="59" t="s">
        <v>571</v>
      </c>
      <c r="E108" s="66" t="s">
        <v>572</v>
      </c>
      <c r="F108" s="66"/>
      <c r="G108" s="72" t="s">
        <v>446</v>
      </c>
      <c r="H108" s="73">
        <v>2.88</v>
      </c>
      <c r="I108" s="4">
        <v>0</v>
      </c>
      <c r="J108" s="62">
        <f t="shared" si="1"/>
        <v>0</v>
      </c>
      <c r="K108" s="52"/>
      <c r="L108" s="52"/>
      <c r="M108" s="26"/>
    </row>
    <row r="109" spans="1:13" x14ac:dyDescent="0.25">
      <c r="A109" s="58"/>
      <c r="B109" s="58">
        <f>IF(TRIM(I109)&lt;&gt;"",COUNTA($I$6:I109),"")</f>
        <v>95</v>
      </c>
      <c r="C109" s="266" t="s">
        <v>362</v>
      </c>
      <c r="D109" s="59" t="s">
        <v>573</v>
      </c>
      <c r="E109" s="66" t="s">
        <v>574</v>
      </c>
      <c r="F109" s="66"/>
      <c r="G109" s="72" t="s">
        <v>25</v>
      </c>
      <c r="H109" s="61">
        <v>15</v>
      </c>
      <c r="I109" s="4">
        <v>0</v>
      </c>
      <c r="J109" s="62">
        <f t="shared" si="1"/>
        <v>0</v>
      </c>
      <c r="K109" s="52"/>
      <c r="L109" s="52"/>
      <c r="M109" s="26"/>
    </row>
    <row r="110" spans="1:13" ht="78.75" x14ac:dyDescent="0.25">
      <c r="A110" s="58"/>
      <c r="B110" s="58">
        <f>IF(TRIM(I110)&lt;&gt;"",COUNTA($I$6:I110),"")</f>
        <v>96</v>
      </c>
      <c r="C110" s="266" t="s">
        <v>362</v>
      </c>
      <c r="D110" s="59" t="s">
        <v>575</v>
      </c>
      <c r="E110" s="66" t="s">
        <v>576</v>
      </c>
      <c r="F110" s="321"/>
      <c r="G110" s="72" t="s">
        <v>25</v>
      </c>
      <c r="H110" s="73">
        <v>144</v>
      </c>
      <c r="I110" s="4">
        <v>0</v>
      </c>
      <c r="J110" s="62">
        <f t="shared" si="1"/>
        <v>0</v>
      </c>
      <c r="K110" s="52"/>
      <c r="L110" s="52"/>
      <c r="M110" s="26"/>
    </row>
    <row r="111" spans="1:13" ht="67.5" x14ac:dyDescent="0.25">
      <c r="A111" s="58"/>
      <c r="B111" s="58">
        <f>IF(TRIM(I111)&lt;&gt;"",COUNTA($I$6:I111),"")</f>
        <v>97</v>
      </c>
      <c r="C111" s="266" t="s">
        <v>362</v>
      </c>
      <c r="D111" s="59" t="s">
        <v>577</v>
      </c>
      <c r="E111" s="66" t="s">
        <v>578</v>
      </c>
      <c r="F111" s="66"/>
      <c r="G111" s="72" t="s">
        <v>1</v>
      </c>
      <c r="H111" s="79">
        <v>2</v>
      </c>
      <c r="I111" s="4">
        <v>0</v>
      </c>
      <c r="J111" s="62">
        <f t="shared" si="1"/>
        <v>0</v>
      </c>
      <c r="K111" s="52"/>
      <c r="L111" s="52"/>
      <c r="M111" s="26"/>
    </row>
    <row r="112" spans="1:13" ht="45" x14ac:dyDescent="0.25">
      <c r="A112" s="58"/>
      <c r="B112" s="58">
        <f>IF(TRIM(I112)&lt;&gt;"",COUNTA($I$6:I112),"")</f>
        <v>98</v>
      </c>
      <c r="C112" s="266" t="s">
        <v>362</v>
      </c>
      <c r="D112" s="59" t="s">
        <v>579</v>
      </c>
      <c r="E112" s="66" t="s">
        <v>580</v>
      </c>
      <c r="F112" s="66"/>
      <c r="G112" s="72" t="s">
        <v>446</v>
      </c>
      <c r="H112" s="73">
        <v>539.5</v>
      </c>
      <c r="I112" s="4">
        <v>0</v>
      </c>
      <c r="J112" s="62">
        <f t="shared" si="1"/>
        <v>0</v>
      </c>
      <c r="K112" s="52"/>
      <c r="L112" s="52"/>
      <c r="M112" s="26"/>
    </row>
    <row r="113" spans="1:13" ht="45" x14ac:dyDescent="0.25">
      <c r="A113" s="58"/>
      <c r="B113" s="58">
        <f>IF(TRIM(I113)&lt;&gt;"",COUNTA($I$6:I113),"")</f>
        <v>99</v>
      </c>
      <c r="C113" s="266" t="s">
        <v>362</v>
      </c>
      <c r="D113" s="59" t="s">
        <v>581</v>
      </c>
      <c r="E113" s="66" t="s">
        <v>580</v>
      </c>
      <c r="F113" s="66" t="s">
        <v>582</v>
      </c>
      <c r="G113" s="72" t="s">
        <v>446</v>
      </c>
      <c r="H113" s="73">
        <v>30</v>
      </c>
      <c r="I113" s="4">
        <v>0</v>
      </c>
      <c r="J113" s="62">
        <f t="shared" si="1"/>
        <v>0</v>
      </c>
      <c r="K113" s="52"/>
      <c r="L113" s="52"/>
      <c r="M113" s="26"/>
    </row>
    <row r="114" spans="1:13" ht="78.75" x14ac:dyDescent="0.25">
      <c r="A114" s="58"/>
      <c r="B114" s="58">
        <f>IF(TRIM(I114)&lt;&gt;"",COUNTA($I$6:I114),"")</f>
        <v>100</v>
      </c>
      <c r="C114" s="266" t="s">
        <v>362</v>
      </c>
      <c r="D114" s="59" t="s">
        <v>583</v>
      </c>
      <c r="E114" s="66" t="s">
        <v>584</v>
      </c>
      <c r="F114" s="66" t="s">
        <v>560</v>
      </c>
      <c r="G114" s="72" t="s">
        <v>446</v>
      </c>
      <c r="H114" s="61">
        <v>40</v>
      </c>
      <c r="I114" s="4">
        <v>0</v>
      </c>
      <c r="J114" s="62">
        <f t="shared" si="1"/>
        <v>0</v>
      </c>
      <c r="K114" s="52"/>
      <c r="L114" s="52"/>
      <c r="M114" s="26"/>
    </row>
    <row r="115" spans="1:13" ht="78.75" x14ac:dyDescent="0.25">
      <c r="A115" s="58"/>
      <c r="B115" s="58">
        <f>IF(TRIM(I115)&lt;&gt;"",COUNTA($I$6:I115),"")</f>
        <v>101</v>
      </c>
      <c r="C115" s="266" t="s">
        <v>362</v>
      </c>
      <c r="D115" s="59" t="s">
        <v>585</v>
      </c>
      <c r="E115" s="66" t="s">
        <v>586</v>
      </c>
      <c r="F115" s="66" t="s">
        <v>560</v>
      </c>
      <c r="G115" s="72" t="s">
        <v>446</v>
      </c>
      <c r="H115" s="61">
        <v>5.5</v>
      </c>
      <c r="I115" s="4">
        <v>0</v>
      </c>
      <c r="J115" s="62">
        <f t="shared" si="1"/>
        <v>0</v>
      </c>
      <c r="K115" s="52"/>
      <c r="L115" s="52"/>
      <c r="M115" s="26"/>
    </row>
    <row r="116" spans="1:13" ht="33.75" x14ac:dyDescent="0.25">
      <c r="A116" s="58"/>
      <c r="B116" s="58">
        <f>IF(TRIM(I116)&lt;&gt;"",COUNTA($I$6:I116),"")</f>
        <v>102</v>
      </c>
      <c r="C116" s="266" t="s">
        <v>362</v>
      </c>
      <c r="D116" s="59" t="s">
        <v>587</v>
      </c>
      <c r="E116" s="66" t="s">
        <v>588</v>
      </c>
      <c r="F116" s="66"/>
      <c r="G116" s="72" t="s">
        <v>25</v>
      </c>
      <c r="H116" s="61">
        <v>150</v>
      </c>
      <c r="I116" s="4">
        <v>0</v>
      </c>
      <c r="J116" s="62">
        <f t="shared" si="1"/>
        <v>0</v>
      </c>
      <c r="K116" s="52"/>
      <c r="L116" s="52"/>
      <c r="M116" s="26"/>
    </row>
    <row r="117" spans="1:13" ht="33.75" x14ac:dyDescent="0.25">
      <c r="A117" s="58"/>
      <c r="B117" s="58">
        <f>IF(TRIM(I117)&lt;&gt;"",COUNTA($I$6:I117),"")</f>
        <v>103</v>
      </c>
      <c r="C117" s="266" t="s">
        <v>362</v>
      </c>
      <c r="D117" s="59" t="s">
        <v>589</v>
      </c>
      <c r="E117" s="66" t="s">
        <v>590</v>
      </c>
      <c r="F117" s="66" t="s">
        <v>591</v>
      </c>
      <c r="G117" s="72" t="s">
        <v>446</v>
      </c>
      <c r="H117" s="61">
        <v>5</v>
      </c>
      <c r="I117" s="4">
        <v>0</v>
      </c>
      <c r="J117" s="62">
        <f t="shared" si="1"/>
        <v>0</v>
      </c>
      <c r="K117" s="52"/>
      <c r="L117" s="52"/>
      <c r="M117" s="26"/>
    </row>
    <row r="118" spans="1:13" ht="33.75" x14ac:dyDescent="0.25">
      <c r="A118" s="58"/>
      <c r="B118" s="58">
        <f>IF(TRIM(I118)&lt;&gt;"",COUNTA($I$6:I118),"")</f>
        <v>104</v>
      </c>
      <c r="C118" s="266" t="s">
        <v>362</v>
      </c>
      <c r="D118" s="59" t="s">
        <v>592</v>
      </c>
      <c r="E118" s="63" t="s">
        <v>593</v>
      </c>
      <c r="F118" s="63"/>
      <c r="G118" s="64" t="s">
        <v>1</v>
      </c>
      <c r="H118" s="65">
        <v>2</v>
      </c>
      <c r="I118" s="5">
        <v>0</v>
      </c>
      <c r="J118" s="62">
        <f t="shared" si="1"/>
        <v>0</v>
      </c>
      <c r="K118" s="52"/>
      <c r="L118" s="52"/>
      <c r="M118" s="26"/>
    </row>
    <row r="119" spans="1:13" ht="22.5" x14ac:dyDescent="0.25">
      <c r="A119" s="58"/>
      <c r="B119" s="58">
        <f>IF(TRIM(I119)&lt;&gt;"",COUNTA($I$6:I119),"")</f>
        <v>105</v>
      </c>
      <c r="C119" s="266" t="s">
        <v>362</v>
      </c>
      <c r="D119" s="59" t="s">
        <v>594</v>
      </c>
      <c r="E119" s="63" t="s">
        <v>595</v>
      </c>
      <c r="F119" s="63" t="s">
        <v>596</v>
      </c>
      <c r="G119" s="64" t="s">
        <v>25</v>
      </c>
      <c r="H119" s="65">
        <v>25</v>
      </c>
      <c r="I119" s="5">
        <v>0</v>
      </c>
      <c r="J119" s="62">
        <f t="shared" si="1"/>
        <v>0</v>
      </c>
      <c r="K119" s="52"/>
      <c r="L119" s="52"/>
      <c r="M119" s="26"/>
    </row>
    <row r="120" spans="1:13" ht="22.5" x14ac:dyDescent="0.25">
      <c r="A120" s="58"/>
      <c r="B120" s="58">
        <f>IF(TRIM(I120)&lt;&gt;"",COUNTA($I$6:I120),"")</f>
        <v>106</v>
      </c>
      <c r="C120" s="266" t="s">
        <v>362</v>
      </c>
      <c r="D120" s="59" t="s">
        <v>597</v>
      </c>
      <c r="E120" s="63" t="s">
        <v>595</v>
      </c>
      <c r="F120" s="66" t="s">
        <v>582</v>
      </c>
      <c r="G120" s="64" t="s">
        <v>25</v>
      </c>
      <c r="H120" s="65">
        <v>15</v>
      </c>
      <c r="I120" s="5">
        <v>0</v>
      </c>
      <c r="J120" s="62">
        <f t="shared" si="1"/>
        <v>0</v>
      </c>
      <c r="K120" s="52"/>
      <c r="L120" s="52"/>
      <c r="M120" s="26"/>
    </row>
    <row r="121" spans="1:13" ht="33.75" x14ac:dyDescent="0.25">
      <c r="A121" s="58"/>
      <c r="B121" s="58">
        <f>IF(TRIM(I121)&lt;&gt;"",COUNTA($I$6:I121),"")</f>
        <v>107</v>
      </c>
      <c r="C121" s="266" t="s">
        <v>362</v>
      </c>
      <c r="D121" s="59" t="s">
        <v>598</v>
      </c>
      <c r="E121" s="63" t="s">
        <v>599</v>
      </c>
      <c r="F121" s="63" t="s">
        <v>600</v>
      </c>
      <c r="G121" s="64" t="s">
        <v>25</v>
      </c>
      <c r="H121" s="65">
        <v>10</v>
      </c>
      <c r="I121" s="5">
        <v>0</v>
      </c>
      <c r="J121" s="62">
        <f t="shared" si="1"/>
        <v>0</v>
      </c>
      <c r="K121" s="52"/>
      <c r="L121" s="52"/>
      <c r="M121" s="26"/>
    </row>
    <row r="122" spans="1:13" ht="135" x14ac:dyDescent="0.25">
      <c r="A122" s="58"/>
      <c r="B122" s="58">
        <f>IF(TRIM(I122)&lt;&gt;"",COUNTA($I$6:I122),"")</f>
        <v>108</v>
      </c>
      <c r="C122" s="266" t="s">
        <v>362</v>
      </c>
      <c r="D122" s="59" t="s">
        <v>601</v>
      </c>
      <c r="E122" s="66" t="s">
        <v>602</v>
      </c>
      <c r="F122" s="63" t="s">
        <v>603</v>
      </c>
      <c r="G122" s="64" t="s">
        <v>25</v>
      </c>
      <c r="H122" s="65">
        <v>10</v>
      </c>
      <c r="I122" s="5">
        <v>0</v>
      </c>
      <c r="J122" s="62">
        <f t="shared" si="1"/>
        <v>0</v>
      </c>
      <c r="K122" s="52"/>
      <c r="L122" s="52"/>
      <c r="M122" s="26"/>
    </row>
    <row r="123" spans="1:13" x14ac:dyDescent="0.25">
      <c r="A123" s="58"/>
      <c r="B123" s="58">
        <f>IF(TRIM(I123)&lt;&gt;"",COUNTA($I$6:I123),"")</f>
        <v>109</v>
      </c>
      <c r="C123" s="266" t="s">
        <v>362</v>
      </c>
      <c r="D123" s="59" t="s">
        <v>604</v>
      </c>
      <c r="E123" s="63" t="s">
        <v>605</v>
      </c>
      <c r="F123" s="63"/>
      <c r="G123" s="64" t="s">
        <v>1</v>
      </c>
      <c r="H123" s="80">
        <v>2</v>
      </c>
      <c r="I123" s="5">
        <v>0</v>
      </c>
      <c r="J123" s="62">
        <f t="shared" si="1"/>
        <v>0</v>
      </c>
      <c r="K123" s="52"/>
      <c r="L123" s="52"/>
      <c r="M123" s="26"/>
    </row>
    <row r="124" spans="1:13" x14ac:dyDescent="0.25">
      <c r="A124" s="58"/>
      <c r="B124" s="58">
        <f>IF(TRIM(I124)&lt;&gt;"",COUNTA($I$6:I124),"")</f>
        <v>110</v>
      </c>
      <c r="C124" s="266" t="s">
        <v>362</v>
      </c>
      <c r="D124" s="59" t="s">
        <v>606</v>
      </c>
      <c r="E124" s="63" t="s">
        <v>607</v>
      </c>
      <c r="F124" s="63"/>
      <c r="G124" s="64" t="s">
        <v>446</v>
      </c>
      <c r="H124" s="80">
        <v>615</v>
      </c>
      <c r="I124" s="5">
        <v>0</v>
      </c>
      <c r="J124" s="62">
        <f t="shared" si="1"/>
        <v>0</v>
      </c>
      <c r="K124" s="52"/>
      <c r="L124" s="52"/>
      <c r="M124" s="26"/>
    </row>
    <row r="125" spans="1:13" ht="22.5" x14ac:dyDescent="0.25">
      <c r="A125" s="81">
        <v>3</v>
      </c>
      <c r="B125" s="81" t="str">
        <f>IF(TRIM(I125)&lt;&gt;"",COUNTA($I$6:I125),"")</f>
        <v/>
      </c>
      <c r="C125" s="298" t="s">
        <v>362</v>
      </c>
      <c r="D125" s="69" t="s">
        <v>374</v>
      </c>
      <c r="E125" s="75" t="s">
        <v>375</v>
      </c>
      <c r="F125" s="70" t="s">
        <v>544</v>
      </c>
      <c r="G125" s="76"/>
      <c r="H125" s="77"/>
      <c r="I125" s="1"/>
      <c r="J125" s="1">
        <f>ROUND(SUM(J126:J154),2)</f>
        <v>0</v>
      </c>
      <c r="K125" s="52"/>
      <c r="L125" s="52"/>
      <c r="M125" s="26"/>
    </row>
    <row r="126" spans="1:13" ht="33.75" x14ac:dyDescent="0.25">
      <c r="A126" s="58"/>
      <c r="B126" s="58">
        <f>IF(TRIM(I126)&lt;&gt;"",COUNTA($I$6:I126),"")</f>
        <v>111</v>
      </c>
      <c r="C126" s="266" t="s">
        <v>362</v>
      </c>
      <c r="D126" s="59" t="s">
        <v>608</v>
      </c>
      <c r="E126" s="63" t="s">
        <v>609</v>
      </c>
      <c r="F126" s="63"/>
      <c r="G126" s="64" t="s">
        <v>25</v>
      </c>
      <c r="H126" s="78">
        <v>122</v>
      </c>
      <c r="I126" s="5">
        <v>0</v>
      </c>
      <c r="J126" s="62">
        <f t="shared" si="1"/>
        <v>0</v>
      </c>
      <c r="K126" s="52"/>
      <c r="L126" s="52"/>
      <c r="M126" s="26"/>
    </row>
    <row r="127" spans="1:13" ht="33.75" x14ac:dyDescent="0.25">
      <c r="A127" s="58"/>
      <c r="B127" s="58">
        <f>IF(TRIM(I127)&lt;&gt;"",COUNTA($I$6:I127),"")</f>
        <v>112</v>
      </c>
      <c r="C127" s="266" t="s">
        <v>362</v>
      </c>
      <c r="D127" s="59" t="s">
        <v>610</v>
      </c>
      <c r="E127" s="63" t="s">
        <v>548</v>
      </c>
      <c r="F127" s="63"/>
      <c r="G127" s="64" t="s">
        <v>25</v>
      </c>
      <c r="H127" s="78">
        <v>10</v>
      </c>
      <c r="I127" s="5">
        <v>0</v>
      </c>
      <c r="J127" s="62">
        <f t="shared" si="1"/>
        <v>0</v>
      </c>
      <c r="K127" s="52"/>
      <c r="L127" s="52"/>
      <c r="M127" s="26"/>
    </row>
    <row r="128" spans="1:13" ht="22.5" x14ac:dyDescent="0.25">
      <c r="A128" s="58"/>
      <c r="B128" s="58">
        <f>IF(TRIM(I128)&lt;&gt;"",COUNTA($I$6:I128),"")</f>
        <v>113</v>
      </c>
      <c r="C128" s="266" t="s">
        <v>362</v>
      </c>
      <c r="D128" s="59" t="s">
        <v>611</v>
      </c>
      <c r="E128" s="63" t="s">
        <v>550</v>
      </c>
      <c r="F128" s="63"/>
      <c r="G128" s="72" t="s">
        <v>446</v>
      </c>
      <c r="H128" s="73">
        <v>183</v>
      </c>
      <c r="I128" s="4">
        <v>0</v>
      </c>
      <c r="J128" s="62">
        <f t="shared" si="1"/>
        <v>0</v>
      </c>
      <c r="K128" s="52"/>
      <c r="L128" s="52"/>
      <c r="M128" s="26"/>
    </row>
    <row r="129" spans="1:13" ht="45" x14ac:dyDescent="0.25">
      <c r="A129" s="58"/>
      <c r="B129" s="58">
        <f>IF(TRIM(I129)&lt;&gt;"",COUNTA($I$6:I129),"")</f>
        <v>114</v>
      </c>
      <c r="C129" s="266" t="s">
        <v>362</v>
      </c>
      <c r="D129" s="59" t="s">
        <v>612</v>
      </c>
      <c r="E129" s="63" t="s">
        <v>3117</v>
      </c>
      <c r="F129" s="63"/>
      <c r="G129" s="64" t="s">
        <v>403</v>
      </c>
      <c r="H129" s="78">
        <v>115</v>
      </c>
      <c r="I129" s="5">
        <v>0</v>
      </c>
      <c r="J129" s="62">
        <f t="shared" si="1"/>
        <v>0</v>
      </c>
      <c r="K129" s="52"/>
      <c r="L129" s="52"/>
      <c r="M129" s="26"/>
    </row>
    <row r="130" spans="1:13" ht="22.5" x14ac:dyDescent="0.25">
      <c r="A130" s="58"/>
      <c r="B130" s="58">
        <f>IF(TRIM(I130)&lt;&gt;"",COUNTA($I$6:I130),"")</f>
        <v>115</v>
      </c>
      <c r="C130" s="266" t="s">
        <v>362</v>
      </c>
      <c r="D130" s="59" t="s">
        <v>613</v>
      </c>
      <c r="E130" s="66" t="s">
        <v>553</v>
      </c>
      <c r="F130" s="66"/>
      <c r="G130" s="72" t="s">
        <v>446</v>
      </c>
      <c r="H130" s="73">
        <v>2452</v>
      </c>
      <c r="I130" s="4">
        <v>0</v>
      </c>
      <c r="J130" s="62">
        <f t="shared" si="1"/>
        <v>0</v>
      </c>
      <c r="K130" s="52"/>
      <c r="L130" s="52"/>
      <c r="M130" s="26"/>
    </row>
    <row r="131" spans="1:13" ht="22.5" x14ac:dyDescent="0.25">
      <c r="A131" s="58"/>
      <c r="B131" s="58">
        <f>IF(TRIM(I131)&lt;&gt;"",COUNTA($I$6:I131),"")</f>
        <v>116</v>
      </c>
      <c r="C131" s="266" t="s">
        <v>362</v>
      </c>
      <c r="D131" s="59" t="s">
        <v>614</v>
      </c>
      <c r="E131" s="66" t="s">
        <v>555</v>
      </c>
      <c r="F131" s="321"/>
      <c r="G131" s="72" t="s">
        <v>446</v>
      </c>
      <c r="H131" s="73">
        <v>2452</v>
      </c>
      <c r="I131" s="4">
        <v>0</v>
      </c>
      <c r="J131" s="62">
        <f t="shared" ref="J131:J192" si="2">IF(ISNUMBER(H131),ROUND(H131*I131,2),"")</f>
        <v>0</v>
      </c>
      <c r="K131" s="52"/>
      <c r="L131" s="52"/>
      <c r="M131" s="26"/>
    </row>
    <row r="132" spans="1:13" ht="45" x14ac:dyDescent="0.25">
      <c r="A132" s="58"/>
      <c r="B132" s="58">
        <f>IF(TRIM(I132)&lt;&gt;"",COUNTA($I$6:I132),"")</f>
        <v>117</v>
      </c>
      <c r="C132" s="266" t="s">
        <v>362</v>
      </c>
      <c r="D132" s="59" t="s">
        <v>615</v>
      </c>
      <c r="E132" s="66" t="s">
        <v>557</v>
      </c>
      <c r="F132" s="321"/>
      <c r="G132" s="72" t="s">
        <v>403</v>
      </c>
      <c r="H132" s="61">
        <v>1020</v>
      </c>
      <c r="I132" s="4">
        <v>0</v>
      </c>
      <c r="J132" s="62">
        <f t="shared" si="2"/>
        <v>0</v>
      </c>
      <c r="K132" s="52"/>
      <c r="L132" s="52"/>
      <c r="M132" s="26"/>
    </row>
    <row r="133" spans="1:13" ht="33.75" x14ac:dyDescent="0.25">
      <c r="A133" s="58"/>
      <c r="B133" s="58">
        <f>IF(TRIM(I133)&lt;&gt;"",COUNTA($I$6:I133),"")</f>
        <v>118</v>
      </c>
      <c r="C133" s="266" t="s">
        <v>362</v>
      </c>
      <c r="D133" s="59" t="s">
        <v>616</v>
      </c>
      <c r="E133" s="66" t="s">
        <v>559</v>
      </c>
      <c r="F133" s="321" t="s">
        <v>560</v>
      </c>
      <c r="G133" s="72" t="s">
        <v>403</v>
      </c>
      <c r="H133" s="73">
        <v>4595</v>
      </c>
      <c r="I133" s="4">
        <v>0</v>
      </c>
      <c r="J133" s="62">
        <f t="shared" si="2"/>
        <v>0</v>
      </c>
      <c r="K133" s="52"/>
      <c r="L133" s="52"/>
      <c r="M133" s="26"/>
    </row>
    <row r="134" spans="1:13" ht="22.5" x14ac:dyDescent="0.25">
      <c r="A134" s="58"/>
      <c r="B134" s="58">
        <f>IF(TRIM(I134)&lt;&gt;"",COUNTA($I$6:I134),"")</f>
        <v>119</v>
      </c>
      <c r="C134" s="266" t="s">
        <v>362</v>
      </c>
      <c r="D134" s="59" t="s">
        <v>617</v>
      </c>
      <c r="E134" s="66" t="s">
        <v>562</v>
      </c>
      <c r="F134" s="321"/>
      <c r="G134" s="72" t="s">
        <v>446</v>
      </c>
      <c r="H134" s="73">
        <v>2452</v>
      </c>
      <c r="I134" s="4">
        <v>0</v>
      </c>
      <c r="J134" s="62">
        <f t="shared" si="2"/>
        <v>0</v>
      </c>
      <c r="K134" s="52"/>
      <c r="L134" s="52"/>
      <c r="M134" s="26"/>
    </row>
    <row r="135" spans="1:13" ht="22.5" x14ac:dyDescent="0.25">
      <c r="A135" s="58"/>
      <c r="B135" s="58">
        <f>IF(TRIM(I135)&lt;&gt;"",COUNTA($I$6:I135),"")</f>
        <v>120</v>
      </c>
      <c r="C135" s="266" t="s">
        <v>362</v>
      </c>
      <c r="D135" s="59" t="s">
        <v>618</v>
      </c>
      <c r="E135" s="66" t="s">
        <v>564</v>
      </c>
      <c r="F135" s="321"/>
      <c r="G135" s="72" t="s">
        <v>403</v>
      </c>
      <c r="H135" s="73">
        <v>48.45</v>
      </c>
      <c r="I135" s="4">
        <v>0</v>
      </c>
      <c r="J135" s="62">
        <f t="shared" si="2"/>
        <v>0</v>
      </c>
      <c r="K135" s="52"/>
      <c r="L135" s="52"/>
      <c r="M135" s="26"/>
    </row>
    <row r="136" spans="1:13" ht="22.5" x14ac:dyDescent="0.25">
      <c r="A136" s="58"/>
      <c r="B136" s="58">
        <f>IF(TRIM(I136)&lt;&gt;"",COUNTA($I$6:I136),"")</f>
        <v>121</v>
      </c>
      <c r="C136" s="266" t="s">
        <v>362</v>
      </c>
      <c r="D136" s="59" t="s">
        <v>619</v>
      </c>
      <c r="E136" s="66" t="s">
        <v>566</v>
      </c>
      <c r="F136" s="321"/>
      <c r="G136" s="72" t="s">
        <v>403</v>
      </c>
      <c r="H136" s="61">
        <v>117.3</v>
      </c>
      <c r="I136" s="4">
        <v>0</v>
      </c>
      <c r="J136" s="62">
        <f t="shared" si="2"/>
        <v>0</v>
      </c>
      <c r="K136" s="52"/>
      <c r="L136" s="52"/>
      <c r="M136" s="26"/>
    </row>
    <row r="137" spans="1:13" ht="22.5" x14ac:dyDescent="0.25">
      <c r="A137" s="58"/>
      <c r="B137" s="58">
        <f>IF(TRIM(I137)&lt;&gt;"",COUNTA($I$6:I137),"")</f>
        <v>122</v>
      </c>
      <c r="C137" s="266" t="s">
        <v>362</v>
      </c>
      <c r="D137" s="59" t="s">
        <v>620</v>
      </c>
      <c r="E137" s="66" t="s">
        <v>568</v>
      </c>
      <c r="F137" s="321"/>
      <c r="G137" s="72" t="s">
        <v>446</v>
      </c>
      <c r="H137" s="61">
        <v>357</v>
      </c>
      <c r="I137" s="4">
        <v>0</v>
      </c>
      <c r="J137" s="62">
        <f t="shared" si="2"/>
        <v>0</v>
      </c>
      <c r="K137" s="52"/>
      <c r="L137" s="52"/>
      <c r="M137" s="26"/>
    </row>
    <row r="138" spans="1:13" ht="33.75" x14ac:dyDescent="0.25">
      <c r="A138" s="58"/>
      <c r="B138" s="58">
        <f>IF(TRIM(I138)&lt;&gt;"",COUNTA($I$6:I138),"")</f>
        <v>123</v>
      </c>
      <c r="C138" s="266" t="s">
        <v>362</v>
      </c>
      <c r="D138" s="59" t="s">
        <v>621</v>
      </c>
      <c r="E138" s="66" t="s">
        <v>570</v>
      </c>
      <c r="F138" s="66"/>
      <c r="G138" s="72" t="s">
        <v>446</v>
      </c>
      <c r="H138" s="61">
        <v>11.7</v>
      </c>
      <c r="I138" s="4">
        <v>0</v>
      </c>
      <c r="J138" s="62">
        <f t="shared" si="2"/>
        <v>0</v>
      </c>
      <c r="K138" s="52"/>
      <c r="L138" s="52"/>
      <c r="M138" s="26"/>
    </row>
    <row r="139" spans="1:13" ht="33.75" x14ac:dyDescent="0.25">
      <c r="A139" s="58"/>
      <c r="B139" s="58">
        <f>IF(TRIM(I139)&lt;&gt;"",COUNTA($I$6:I139),"")</f>
        <v>124</v>
      </c>
      <c r="C139" s="266" t="s">
        <v>362</v>
      </c>
      <c r="D139" s="59" t="s">
        <v>622</v>
      </c>
      <c r="E139" s="66" t="s">
        <v>572</v>
      </c>
      <c r="F139" s="66"/>
      <c r="G139" s="72" t="s">
        <v>446</v>
      </c>
      <c r="H139" s="73">
        <v>10.199999999999999</v>
      </c>
      <c r="I139" s="4">
        <v>0</v>
      </c>
      <c r="J139" s="62">
        <f t="shared" si="2"/>
        <v>0</v>
      </c>
      <c r="K139" s="52"/>
      <c r="L139" s="52"/>
      <c r="M139" s="26"/>
    </row>
    <row r="140" spans="1:13" x14ac:dyDescent="0.25">
      <c r="A140" s="58"/>
      <c r="B140" s="58">
        <f>IF(TRIM(I140)&lt;&gt;"",COUNTA($I$6:I140),"")</f>
        <v>125</v>
      </c>
      <c r="C140" s="266" t="s">
        <v>362</v>
      </c>
      <c r="D140" s="59" t="s">
        <v>623</v>
      </c>
      <c r="E140" s="66" t="s">
        <v>574</v>
      </c>
      <c r="F140" s="66"/>
      <c r="G140" s="72" t="s">
        <v>25</v>
      </c>
      <c r="H140" s="61">
        <v>51</v>
      </c>
      <c r="I140" s="4">
        <v>0</v>
      </c>
      <c r="J140" s="62">
        <f t="shared" si="2"/>
        <v>0</v>
      </c>
      <c r="K140" s="52"/>
      <c r="L140" s="52"/>
      <c r="M140" s="26"/>
    </row>
    <row r="141" spans="1:13" ht="78.75" x14ac:dyDescent="0.25">
      <c r="A141" s="58"/>
      <c r="B141" s="58">
        <f>IF(TRIM(I141)&lt;&gt;"",COUNTA($I$6:I141),"")</f>
        <v>126</v>
      </c>
      <c r="C141" s="266" t="s">
        <v>362</v>
      </c>
      <c r="D141" s="59" t="s">
        <v>624</v>
      </c>
      <c r="E141" s="66" t="s">
        <v>576</v>
      </c>
      <c r="F141" s="321"/>
      <c r="G141" s="72" t="s">
        <v>25</v>
      </c>
      <c r="H141" s="73">
        <v>510</v>
      </c>
      <c r="I141" s="4">
        <v>0</v>
      </c>
      <c r="J141" s="62">
        <f t="shared" si="2"/>
        <v>0</v>
      </c>
      <c r="K141" s="52"/>
      <c r="L141" s="52"/>
      <c r="M141" s="26"/>
    </row>
    <row r="142" spans="1:13" ht="67.5" x14ac:dyDescent="0.25">
      <c r="A142" s="58"/>
      <c r="B142" s="58">
        <f>IF(TRIM(I142)&lt;&gt;"",COUNTA($I$6:I142),"")</f>
        <v>127</v>
      </c>
      <c r="C142" s="266" t="s">
        <v>362</v>
      </c>
      <c r="D142" s="59" t="s">
        <v>625</v>
      </c>
      <c r="E142" s="66" t="s">
        <v>578</v>
      </c>
      <c r="F142" s="66"/>
      <c r="G142" s="72" t="s">
        <v>1</v>
      </c>
      <c r="H142" s="79">
        <v>2</v>
      </c>
      <c r="I142" s="4">
        <v>0</v>
      </c>
      <c r="J142" s="62">
        <f t="shared" si="2"/>
        <v>0</v>
      </c>
      <c r="K142" s="52"/>
      <c r="L142" s="52"/>
      <c r="M142" s="26"/>
    </row>
    <row r="143" spans="1:13" ht="67.5" x14ac:dyDescent="0.25">
      <c r="A143" s="58"/>
      <c r="B143" s="58">
        <f>IF(TRIM(I143)&lt;&gt;"",COUNTA($I$6:I143),"")</f>
        <v>128</v>
      </c>
      <c r="C143" s="266" t="s">
        <v>362</v>
      </c>
      <c r="D143" s="59" t="s">
        <v>626</v>
      </c>
      <c r="E143" s="66" t="s">
        <v>627</v>
      </c>
      <c r="F143" s="66"/>
      <c r="G143" s="72" t="s">
        <v>1</v>
      </c>
      <c r="H143" s="79">
        <v>2</v>
      </c>
      <c r="I143" s="4">
        <v>0</v>
      </c>
      <c r="J143" s="62">
        <f t="shared" si="2"/>
        <v>0</v>
      </c>
      <c r="K143" s="52"/>
      <c r="L143" s="52"/>
      <c r="M143" s="26"/>
    </row>
    <row r="144" spans="1:13" ht="45" x14ac:dyDescent="0.25">
      <c r="A144" s="58"/>
      <c r="B144" s="58">
        <f>IF(TRIM(I144)&lt;&gt;"",COUNTA($I$6:I144),"")</f>
        <v>129</v>
      </c>
      <c r="C144" s="266" t="s">
        <v>362</v>
      </c>
      <c r="D144" s="59" t="s">
        <v>628</v>
      </c>
      <c r="E144" s="66" t="s">
        <v>580</v>
      </c>
      <c r="F144" s="66"/>
      <c r="G144" s="72" t="s">
        <v>446</v>
      </c>
      <c r="H144" s="73">
        <v>2072</v>
      </c>
      <c r="I144" s="4">
        <v>0</v>
      </c>
      <c r="J144" s="62">
        <f t="shared" si="2"/>
        <v>0</v>
      </c>
      <c r="K144" s="52"/>
      <c r="L144" s="52"/>
      <c r="M144" s="26"/>
    </row>
    <row r="145" spans="1:13" ht="45" x14ac:dyDescent="0.25">
      <c r="A145" s="58"/>
      <c r="B145" s="58">
        <f>IF(TRIM(I145)&lt;&gt;"",COUNTA($I$6:I145),"")</f>
        <v>130</v>
      </c>
      <c r="C145" s="266" t="s">
        <v>362</v>
      </c>
      <c r="D145" s="59" t="s">
        <v>629</v>
      </c>
      <c r="E145" s="66" t="s">
        <v>580</v>
      </c>
      <c r="F145" s="66" t="s">
        <v>582</v>
      </c>
      <c r="G145" s="72" t="s">
        <v>446</v>
      </c>
      <c r="H145" s="73">
        <v>130</v>
      </c>
      <c r="I145" s="4">
        <v>0</v>
      </c>
      <c r="J145" s="62">
        <f t="shared" si="2"/>
        <v>0</v>
      </c>
      <c r="K145" s="52"/>
      <c r="L145" s="52"/>
      <c r="M145" s="26"/>
    </row>
    <row r="146" spans="1:13" ht="78.75" x14ac:dyDescent="0.25">
      <c r="A146" s="58"/>
      <c r="B146" s="58">
        <f>IF(TRIM(I146)&lt;&gt;"",COUNTA($I$6:I146),"")</f>
        <v>131</v>
      </c>
      <c r="C146" s="266" t="s">
        <v>362</v>
      </c>
      <c r="D146" s="59" t="s">
        <v>630</v>
      </c>
      <c r="E146" s="66" t="s">
        <v>584</v>
      </c>
      <c r="F146" s="66" t="s">
        <v>560</v>
      </c>
      <c r="G146" s="72" t="s">
        <v>446</v>
      </c>
      <c r="H146" s="61">
        <v>239.5</v>
      </c>
      <c r="I146" s="4">
        <v>0</v>
      </c>
      <c r="J146" s="62">
        <f t="shared" si="2"/>
        <v>0</v>
      </c>
      <c r="K146" s="52"/>
      <c r="L146" s="52"/>
      <c r="M146" s="26"/>
    </row>
    <row r="147" spans="1:13" ht="78.75" x14ac:dyDescent="0.25">
      <c r="A147" s="58"/>
      <c r="B147" s="58">
        <f>IF(TRIM(I147)&lt;&gt;"",COUNTA($I$6:I147),"")</f>
        <v>132</v>
      </c>
      <c r="C147" s="266" t="s">
        <v>362</v>
      </c>
      <c r="D147" s="59" t="s">
        <v>631</v>
      </c>
      <c r="E147" s="66" t="s">
        <v>586</v>
      </c>
      <c r="F147" s="66" t="s">
        <v>560</v>
      </c>
      <c r="G147" s="72" t="s">
        <v>446</v>
      </c>
      <c r="H147" s="61">
        <v>10.5</v>
      </c>
      <c r="I147" s="4">
        <v>0</v>
      </c>
      <c r="J147" s="62">
        <f t="shared" si="2"/>
        <v>0</v>
      </c>
      <c r="K147" s="52"/>
      <c r="L147" s="52"/>
      <c r="M147" s="26"/>
    </row>
    <row r="148" spans="1:13" ht="33.75" x14ac:dyDescent="0.25">
      <c r="A148" s="58"/>
      <c r="B148" s="58">
        <f>IF(TRIM(I148)&lt;&gt;"",COUNTA($I$6:I148),"")</f>
        <v>133</v>
      </c>
      <c r="C148" s="266" t="s">
        <v>362</v>
      </c>
      <c r="D148" s="59" t="s">
        <v>632</v>
      </c>
      <c r="E148" s="66" t="s">
        <v>588</v>
      </c>
      <c r="F148" s="66"/>
      <c r="G148" s="72" t="s">
        <v>25</v>
      </c>
      <c r="H148" s="61">
        <v>524</v>
      </c>
      <c r="I148" s="4">
        <v>0</v>
      </c>
      <c r="J148" s="62">
        <f t="shared" si="2"/>
        <v>0</v>
      </c>
      <c r="K148" s="52"/>
      <c r="L148" s="52"/>
      <c r="M148" s="26"/>
    </row>
    <row r="149" spans="1:13" ht="33.75" x14ac:dyDescent="0.25">
      <c r="A149" s="58"/>
      <c r="B149" s="58">
        <f>IF(TRIM(I149)&lt;&gt;"",COUNTA($I$6:I149),"")</f>
        <v>134</v>
      </c>
      <c r="C149" s="266" t="s">
        <v>362</v>
      </c>
      <c r="D149" s="59" t="s">
        <v>633</v>
      </c>
      <c r="E149" s="66" t="s">
        <v>590</v>
      </c>
      <c r="F149" s="66" t="s">
        <v>591</v>
      </c>
      <c r="G149" s="72" t="s">
        <v>446</v>
      </c>
      <c r="H149" s="61">
        <v>8.3000000000000007</v>
      </c>
      <c r="I149" s="4">
        <v>0</v>
      </c>
      <c r="J149" s="62">
        <f t="shared" si="2"/>
        <v>0</v>
      </c>
      <c r="K149" s="52"/>
      <c r="L149" s="52"/>
      <c r="M149" s="26"/>
    </row>
    <row r="150" spans="1:13" ht="33.75" x14ac:dyDescent="0.25">
      <c r="A150" s="58"/>
      <c r="B150" s="58">
        <f>IF(TRIM(I150)&lt;&gt;"",COUNTA($I$6:I150),"")</f>
        <v>135</v>
      </c>
      <c r="C150" s="266" t="s">
        <v>362</v>
      </c>
      <c r="D150" s="59" t="s">
        <v>634</v>
      </c>
      <c r="E150" s="63" t="s">
        <v>593</v>
      </c>
      <c r="F150" s="63"/>
      <c r="G150" s="64" t="s">
        <v>1</v>
      </c>
      <c r="H150" s="65">
        <v>3</v>
      </c>
      <c r="I150" s="5">
        <v>0</v>
      </c>
      <c r="J150" s="62">
        <f t="shared" si="2"/>
        <v>0</v>
      </c>
      <c r="K150" s="52"/>
      <c r="L150" s="52"/>
      <c r="M150" s="26"/>
    </row>
    <row r="151" spans="1:13" ht="22.5" x14ac:dyDescent="0.25">
      <c r="A151" s="58"/>
      <c r="B151" s="58">
        <f>IF(TRIM(I151)&lt;&gt;"",COUNTA($I$6:I151),"")</f>
        <v>136</v>
      </c>
      <c r="C151" s="266" t="s">
        <v>362</v>
      </c>
      <c r="D151" s="59" t="s">
        <v>635</v>
      </c>
      <c r="E151" s="63" t="s">
        <v>595</v>
      </c>
      <c r="F151" s="63" t="s">
        <v>636</v>
      </c>
      <c r="G151" s="64" t="s">
        <v>25</v>
      </c>
      <c r="H151" s="65">
        <v>16</v>
      </c>
      <c r="I151" s="5">
        <v>0</v>
      </c>
      <c r="J151" s="62">
        <f t="shared" si="2"/>
        <v>0</v>
      </c>
      <c r="K151" s="52"/>
      <c r="L151" s="52"/>
      <c r="M151" s="26"/>
    </row>
    <row r="152" spans="1:13" ht="22.5" x14ac:dyDescent="0.25">
      <c r="A152" s="58"/>
      <c r="B152" s="58">
        <f>IF(TRIM(I152)&lt;&gt;"",COUNTA($I$6:I152),"")</f>
        <v>137</v>
      </c>
      <c r="C152" s="266" t="s">
        <v>362</v>
      </c>
      <c r="D152" s="59" t="s">
        <v>637</v>
      </c>
      <c r="E152" s="63" t="s">
        <v>595</v>
      </c>
      <c r="F152" s="66" t="s">
        <v>582</v>
      </c>
      <c r="G152" s="64" t="s">
        <v>25</v>
      </c>
      <c r="H152" s="65">
        <v>73</v>
      </c>
      <c r="I152" s="5">
        <v>0</v>
      </c>
      <c r="J152" s="62">
        <f t="shared" si="2"/>
        <v>0</v>
      </c>
      <c r="K152" s="52"/>
      <c r="L152" s="52"/>
      <c r="M152" s="26"/>
    </row>
    <row r="153" spans="1:13" x14ac:dyDescent="0.25">
      <c r="A153" s="58"/>
      <c r="B153" s="58">
        <f>IF(TRIM(I153)&lt;&gt;"",COUNTA($I$6:I153),"")</f>
        <v>138</v>
      </c>
      <c r="C153" s="266" t="s">
        <v>362</v>
      </c>
      <c r="D153" s="59" t="s">
        <v>638</v>
      </c>
      <c r="E153" s="63" t="s">
        <v>605</v>
      </c>
      <c r="F153" s="63"/>
      <c r="G153" s="64" t="s">
        <v>1</v>
      </c>
      <c r="H153" s="80">
        <v>4</v>
      </c>
      <c r="I153" s="5">
        <v>0</v>
      </c>
      <c r="J153" s="62">
        <f t="shared" si="2"/>
        <v>0</v>
      </c>
      <c r="K153" s="52"/>
      <c r="L153" s="52"/>
      <c r="M153" s="26"/>
    </row>
    <row r="154" spans="1:13" x14ac:dyDescent="0.25">
      <c r="A154" s="58"/>
      <c r="B154" s="58">
        <f>IF(TRIM(I154)&lt;&gt;"",COUNTA($I$6:I154),"")</f>
        <v>139</v>
      </c>
      <c r="C154" s="266" t="s">
        <v>362</v>
      </c>
      <c r="D154" s="59" t="s">
        <v>639</v>
      </c>
      <c r="E154" s="63" t="s">
        <v>607</v>
      </c>
      <c r="F154" s="63"/>
      <c r="G154" s="64" t="s">
        <v>446</v>
      </c>
      <c r="H154" s="80">
        <v>2452</v>
      </c>
      <c r="I154" s="5">
        <v>0</v>
      </c>
      <c r="J154" s="62">
        <f t="shared" si="2"/>
        <v>0</v>
      </c>
      <c r="K154" s="52"/>
      <c r="L154" s="52"/>
      <c r="M154" s="26"/>
    </row>
    <row r="155" spans="1:13" x14ac:dyDescent="0.25">
      <c r="A155" s="81">
        <v>3</v>
      </c>
      <c r="B155" s="81" t="str">
        <f>IF(TRIM(I155)&lt;&gt;"",COUNTA($I$6:I155),"")</f>
        <v/>
      </c>
      <c r="C155" s="298" t="s">
        <v>362</v>
      </c>
      <c r="D155" s="69" t="s">
        <v>376</v>
      </c>
      <c r="E155" s="75" t="s">
        <v>377</v>
      </c>
      <c r="F155" s="75"/>
      <c r="G155" s="76"/>
      <c r="H155" s="77"/>
      <c r="I155" s="1"/>
      <c r="J155" s="1">
        <f>ROUND(SUM(J156:J192),2)</f>
        <v>0</v>
      </c>
      <c r="K155" s="52"/>
      <c r="L155" s="52"/>
      <c r="M155" s="26"/>
    </row>
    <row r="156" spans="1:13" ht="22.5" x14ac:dyDescent="0.25">
      <c r="A156" s="58"/>
      <c r="B156" s="58">
        <f>IF(TRIM(I156)&lt;&gt;"",COUNTA($I$6:I156),"")</f>
        <v>140</v>
      </c>
      <c r="C156" s="266" t="s">
        <v>362</v>
      </c>
      <c r="D156" s="59" t="s">
        <v>640</v>
      </c>
      <c r="E156" s="63" t="s">
        <v>641</v>
      </c>
      <c r="F156" s="63"/>
      <c r="G156" s="64" t="s">
        <v>403</v>
      </c>
      <c r="H156" s="78">
        <v>240</v>
      </c>
      <c r="I156" s="5">
        <v>0</v>
      </c>
      <c r="J156" s="62">
        <f t="shared" si="2"/>
        <v>0</v>
      </c>
      <c r="K156" s="52"/>
      <c r="L156" s="52"/>
      <c r="M156" s="26"/>
    </row>
    <row r="157" spans="1:13" ht="33.75" x14ac:dyDescent="0.25">
      <c r="A157" s="58"/>
      <c r="B157" s="58">
        <f>IF(TRIM(I157)&lt;&gt;"",COUNTA($I$6:I157),"")</f>
        <v>141</v>
      </c>
      <c r="C157" s="266" t="s">
        <v>362</v>
      </c>
      <c r="D157" s="59" t="s">
        <v>642</v>
      </c>
      <c r="E157" s="63" t="s">
        <v>548</v>
      </c>
      <c r="F157" s="63"/>
      <c r="G157" s="64" t="s">
        <v>25</v>
      </c>
      <c r="H157" s="78">
        <v>10</v>
      </c>
      <c r="I157" s="5">
        <v>0</v>
      </c>
      <c r="J157" s="62">
        <f t="shared" si="2"/>
        <v>0</v>
      </c>
      <c r="K157" s="52"/>
      <c r="L157" s="52"/>
      <c r="M157" s="26"/>
    </row>
    <row r="158" spans="1:13" ht="33.75" x14ac:dyDescent="0.25">
      <c r="A158" s="58"/>
      <c r="B158" s="58">
        <f>IF(TRIM(I158)&lt;&gt;"",COUNTA($I$6:I158),"")</f>
        <v>142</v>
      </c>
      <c r="C158" s="299" t="s">
        <v>362</v>
      </c>
      <c r="D158" s="59" t="s">
        <v>643</v>
      </c>
      <c r="E158" s="63" t="s">
        <v>644</v>
      </c>
      <c r="F158" s="63"/>
      <c r="G158" s="64" t="s">
        <v>25</v>
      </c>
      <c r="H158" s="78">
        <v>250</v>
      </c>
      <c r="I158" s="5">
        <v>0</v>
      </c>
      <c r="J158" s="62">
        <f t="shared" si="2"/>
        <v>0</v>
      </c>
      <c r="K158" s="52"/>
      <c r="L158" s="52"/>
      <c r="M158" s="26"/>
    </row>
    <row r="159" spans="1:13" ht="22.5" x14ac:dyDescent="0.25">
      <c r="A159" s="58"/>
      <c r="B159" s="58">
        <f>IF(TRIM(I159)&lt;&gt;"",COUNTA($I$6:I159),"")</f>
        <v>143</v>
      </c>
      <c r="C159" s="266" t="s">
        <v>362</v>
      </c>
      <c r="D159" s="59" t="s">
        <v>645</v>
      </c>
      <c r="E159" s="63" t="s">
        <v>550</v>
      </c>
      <c r="F159" s="63"/>
      <c r="G159" s="72" t="s">
        <v>446</v>
      </c>
      <c r="H159" s="73">
        <v>467</v>
      </c>
      <c r="I159" s="4">
        <v>0</v>
      </c>
      <c r="J159" s="62">
        <f t="shared" si="2"/>
        <v>0</v>
      </c>
      <c r="K159" s="52"/>
      <c r="L159" s="52"/>
      <c r="M159" s="26"/>
    </row>
    <row r="160" spans="1:13" ht="22.5" x14ac:dyDescent="0.25">
      <c r="A160" s="58"/>
      <c r="B160" s="58">
        <f>IF(TRIM(I160)&lt;&gt;"",COUNTA($I$6:I160),"")</f>
        <v>144</v>
      </c>
      <c r="C160" s="266" t="s">
        <v>362</v>
      </c>
      <c r="D160" s="59" t="s">
        <v>646</v>
      </c>
      <c r="E160" s="63" t="s">
        <v>647</v>
      </c>
      <c r="F160" s="63"/>
      <c r="G160" s="72" t="s">
        <v>446</v>
      </c>
      <c r="H160" s="73">
        <v>237</v>
      </c>
      <c r="I160" s="4">
        <v>0</v>
      </c>
      <c r="J160" s="62">
        <f t="shared" si="2"/>
        <v>0</v>
      </c>
      <c r="K160" s="52"/>
      <c r="L160" s="52"/>
      <c r="M160" s="26"/>
    </row>
    <row r="161" spans="1:13" ht="22.5" x14ac:dyDescent="0.25">
      <c r="A161" s="58"/>
      <c r="B161" s="58">
        <f>IF(TRIM(I161)&lt;&gt;"",COUNTA($I$6:I161),"")</f>
        <v>145</v>
      </c>
      <c r="C161" s="299" t="s">
        <v>362</v>
      </c>
      <c r="D161" s="59" t="s">
        <v>648</v>
      </c>
      <c r="E161" s="63" t="s">
        <v>649</v>
      </c>
      <c r="F161" s="63"/>
      <c r="G161" s="64" t="s">
        <v>25</v>
      </c>
      <c r="H161" s="78">
        <v>25</v>
      </c>
      <c r="I161" s="5">
        <v>0</v>
      </c>
      <c r="J161" s="62">
        <f t="shared" si="2"/>
        <v>0</v>
      </c>
      <c r="K161" s="52"/>
      <c r="L161" s="52"/>
      <c r="M161" s="26"/>
    </row>
    <row r="162" spans="1:13" ht="45" x14ac:dyDescent="0.25">
      <c r="A162" s="58"/>
      <c r="B162" s="58">
        <f>IF(TRIM(I162)&lt;&gt;"",COUNTA($I$6:I162),"")</f>
        <v>146</v>
      </c>
      <c r="C162" s="266" t="s">
        <v>362</v>
      </c>
      <c r="D162" s="59" t="s">
        <v>650</v>
      </c>
      <c r="E162" s="63" t="s">
        <v>3117</v>
      </c>
      <c r="F162" s="66"/>
      <c r="G162" s="64" t="s">
        <v>403</v>
      </c>
      <c r="H162" s="78">
        <v>2700</v>
      </c>
      <c r="I162" s="5">
        <v>0</v>
      </c>
      <c r="J162" s="62">
        <f t="shared" si="2"/>
        <v>0</v>
      </c>
      <c r="K162" s="52"/>
      <c r="L162" s="52"/>
      <c r="M162" s="26"/>
    </row>
    <row r="163" spans="1:13" ht="22.5" x14ac:dyDescent="0.25">
      <c r="A163" s="58"/>
      <c r="B163" s="58">
        <f>IF(TRIM(I163)&lt;&gt;"",COUNTA($I$6:I163),"")</f>
        <v>147</v>
      </c>
      <c r="C163" s="266" t="s">
        <v>362</v>
      </c>
      <c r="D163" s="59" t="s">
        <v>651</v>
      </c>
      <c r="E163" s="66" t="s">
        <v>553</v>
      </c>
      <c r="F163" s="66"/>
      <c r="G163" s="72" t="s">
        <v>446</v>
      </c>
      <c r="H163" s="73">
        <v>3300</v>
      </c>
      <c r="I163" s="4">
        <v>0</v>
      </c>
      <c r="J163" s="62">
        <f t="shared" si="2"/>
        <v>0</v>
      </c>
      <c r="K163" s="52"/>
      <c r="L163" s="52"/>
      <c r="M163" s="26"/>
    </row>
    <row r="164" spans="1:13" ht="22.5" x14ac:dyDescent="0.25">
      <c r="A164" s="58"/>
      <c r="B164" s="58">
        <f>IF(TRIM(I164)&lt;&gt;"",COUNTA($I$6:I164),"")</f>
        <v>148</v>
      </c>
      <c r="C164" s="266" t="s">
        <v>362</v>
      </c>
      <c r="D164" s="59" t="s">
        <v>652</v>
      </c>
      <c r="E164" s="66" t="s">
        <v>555</v>
      </c>
      <c r="F164" s="66"/>
      <c r="G164" s="72" t="s">
        <v>446</v>
      </c>
      <c r="H164" s="73">
        <v>3300</v>
      </c>
      <c r="I164" s="4">
        <v>0</v>
      </c>
      <c r="J164" s="62">
        <f t="shared" si="2"/>
        <v>0</v>
      </c>
      <c r="K164" s="52"/>
      <c r="L164" s="52"/>
      <c r="M164" s="26"/>
    </row>
    <row r="165" spans="1:13" ht="45" x14ac:dyDescent="0.25">
      <c r="A165" s="58"/>
      <c r="B165" s="58">
        <f>IF(TRIM(I165)&lt;&gt;"",COUNTA($I$6:I165),"")</f>
        <v>149</v>
      </c>
      <c r="C165" s="266" t="s">
        <v>362</v>
      </c>
      <c r="D165" s="59" t="s">
        <v>653</v>
      </c>
      <c r="E165" s="66" t="s">
        <v>557</v>
      </c>
      <c r="F165" s="321"/>
      <c r="G165" s="72" t="s">
        <v>403</v>
      </c>
      <c r="H165" s="61">
        <v>1500</v>
      </c>
      <c r="I165" s="4">
        <v>0</v>
      </c>
      <c r="J165" s="62">
        <f t="shared" si="2"/>
        <v>0</v>
      </c>
      <c r="K165" s="52"/>
      <c r="L165" s="52"/>
      <c r="M165" s="26"/>
    </row>
    <row r="166" spans="1:13" ht="22.5" x14ac:dyDescent="0.25">
      <c r="A166" s="58"/>
      <c r="B166" s="58">
        <f>IF(TRIM(I166)&lt;&gt;"",COUNTA($I$6:I166),"")</f>
        <v>150</v>
      </c>
      <c r="C166" s="266" t="s">
        <v>362</v>
      </c>
      <c r="D166" s="59" t="s">
        <v>654</v>
      </c>
      <c r="E166" s="66" t="s">
        <v>655</v>
      </c>
      <c r="F166" s="321" t="s">
        <v>656</v>
      </c>
      <c r="G166" s="72" t="s">
        <v>403</v>
      </c>
      <c r="H166" s="82">
        <v>700</v>
      </c>
      <c r="I166" s="4">
        <v>0</v>
      </c>
      <c r="J166" s="62">
        <f t="shared" si="2"/>
        <v>0</v>
      </c>
      <c r="K166" s="52"/>
      <c r="L166" s="52"/>
      <c r="M166" s="26"/>
    </row>
    <row r="167" spans="1:13" ht="33.75" x14ac:dyDescent="0.25">
      <c r="A167" s="58"/>
      <c r="B167" s="58">
        <f>IF(TRIM(I167)&lt;&gt;"",COUNTA($I$6:I167),"")</f>
        <v>151</v>
      </c>
      <c r="C167" s="266" t="s">
        <v>362</v>
      </c>
      <c r="D167" s="59" t="s">
        <v>657</v>
      </c>
      <c r="E167" s="66" t="s">
        <v>559</v>
      </c>
      <c r="F167" s="321" t="s">
        <v>560</v>
      </c>
      <c r="G167" s="72" t="s">
        <v>403</v>
      </c>
      <c r="H167" s="73">
        <v>165</v>
      </c>
      <c r="I167" s="4">
        <v>0</v>
      </c>
      <c r="J167" s="62">
        <f t="shared" si="2"/>
        <v>0</v>
      </c>
      <c r="K167" s="52"/>
      <c r="L167" s="52"/>
      <c r="M167" s="26"/>
    </row>
    <row r="168" spans="1:13" ht="33.75" x14ac:dyDescent="0.25">
      <c r="A168" s="58"/>
      <c r="B168" s="58">
        <f>IF(TRIM(I168)&lt;&gt;"",COUNTA($I$6:I168),"")</f>
        <v>152</v>
      </c>
      <c r="C168" s="266" t="s">
        <v>362</v>
      </c>
      <c r="D168" s="59" t="s">
        <v>658</v>
      </c>
      <c r="E168" s="66" t="s">
        <v>659</v>
      </c>
      <c r="F168" s="321" t="s">
        <v>656</v>
      </c>
      <c r="G168" s="72" t="s">
        <v>403</v>
      </c>
      <c r="H168" s="73">
        <v>650</v>
      </c>
      <c r="I168" s="4">
        <v>0</v>
      </c>
      <c r="J168" s="62">
        <f t="shared" si="2"/>
        <v>0</v>
      </c>
      <c r="K168" s="52"/>
      <c r="L168" s="52"/>
      <c r="M168" s="26"/>
    </row>
    <row r="169" spans="1:13" ht="22.5" x14ac:dyDescent="0.25">
      <c r="A169" s="58"/>
      <c r="B169" s="58">
        <f>IF(TRIM(I169)&lt;&gt;"",COUNTA($I$6:I169),"")</f>
        <v>153</v>
      </c>
      <c r="C169" s="266" t="s">
        <v>362</v>
      </c>
      <c r="D169" s="59" t="s">
        <v>660</v>
      </c>
      <c r="E169" s="66" t="s">
        <v>562</v>
      </c>
      <c r="F169" s="321"/>
      <c r="G169" s="72" t="s">
        <v>446</v>
      </c>
      <c r="H169" s="73">
        <v>3300</v>
      </c>
      <c r="I169" s="4">
        <v>0</v>
      </c>
      <c r="J169" s="62">
        <f t="shared" si="2"/>
        <v>0</v>
      </c>
      <c r="K169" s="52"/>
      <c r="L169" s="52"/>
      <c r="M169" s="26"/>
    </row>
    <row r="170" spans="1:13" ht="22.5" x14ac:dyDescent="0.25">
      <c r="A170" s="58"/>
      <c r="B170" s="58">
        <f>IF(TRIM(I170)&lt;&gt;"",COUNTA($I$6:I170),"")</f>
        <v>154</v>
      </c>
      <c r="C170" s="266" t="s">
        <v>362</v>
      </c>
      <c r="D170" s="59" t="s">
        <v>661</v>
      </c>
      <c r="E170" s="66" t="s">
        <v>564</v>
      </c>
      <c r="F170" s="321"/>
      <c r="G170" s="72" t="s">
        <v>403</v>
      </c>
      <c r="H170" s="73">
        <v>10.45</v>
      </c>
      <c r="I170" s="4">
        <v>0</v>
      </c>
      <c r="J170" s="62">
        <f t="shared" si="2"/>
        <v>0</v>
      </c>
      <c r="K170" s="52"/>
      <c r="L170" s="52"/>
      <c r="M170" s="26"/>
    </row>
    <row r="171" spans="1:13" ht="22.5" x14ac:dyDescent="0.25">
      <c r="A171" s="58"/>
      <c r="B171" s="58">
        <f>IF(TRIM(I171)&lt;&gt;"",COUNTA($I$6:I171),"")</f>
        <v>155</v>
      </c>
      <c r="C171" s="266" t="s">
        <v>362</v>
      </c>
      <c r="D171" s="59" t="s">
        <v>662</v>
      </c>
      <c r="E171" s="66" t="s">
        <v>566</v>
      </c>
      <c r="F171" s="321"/>
      <c r="G171" s="72" t="s">
        <v>403</v>
      </c>
      <c r="H171" s="61">
        <v>25.3</v>
      </c>
      <c r="I171" s="4">
        <v>0</v>
      </c>
      <c r="J171" s="62">
        <f t="shared" si="2"/>
        <v>0</v>
      </c>
      <c r="K171" s="52"/>
      <c r="L171" s="52"/>
      <c r="M171" s="26"/>
    </row>
    <row r="172" spans="1:13" ht="22.5" x14ac:dyDescent="0.25">
      <c r="A172" s="58"/>
      <c r="B172" s="58">
        <f>IF(TRIM(I172)&lt;&gt;"",COUNTA($I$6:I172),"")</f>
        <v>156</v>
      </c>
      <c r="C172" s="266" t="s">
        <v>362</v>
      </c>
      <c r="D172" s="59" t="s">
        <v>663</v>
      </c>
      <c r="E172" s="66" t="s">
        <v>568</v>
      </c>
      <c r="F172" s="321"/>
      <c r="G172" s="72" t="s">
        <v>446</v>
      </c>
      <c r="H172" s="61">
        <v>77</v>
      </c>
      <c r="I172" s="4">
        <v>0</v>
      </c>
      <c r="J172" s="62">
        <f t="shared" si="2"/>
        <v>0</v>
      </c>
      <c r="K172" s="52"/>
      <c r="L172" s="52"/>
      <c r="M172" s="26"/>
    </row>
    <row r="173" spans="1:13" ht="33.75" x14ac:dyDescent="0.25">
      <c r="A173" s="58"/>
      <c r="B173" s="58">
        <f>IF(TRIM(I173)&lt;&gt;"",COUNTA($I$6:I173),"")</f>
        <v>157</v>
      </c>
      <c r="C173" s="266" t="s">
        <v>362</v>
      </c>
      <c r="D173" s="59" t="s">
        <v>664</v>
      </c>
      <c r="E173" s="66" t="s">
        <v>570</v>
      </c>
      <c r="F173" s="66"/>
      <c r="G173" s="72" t="s">
        <v>446</v>
      </c>
      <c r="H173" s="61">
        <v>12.65</v>
      </c>
      <c r="I173" s="4">
        <v>0</v>
      </c>
      <c r="J173" s="62">
        <f t="shared" si="2"/>
        <v>0</v>
      </c>
      <c r="K173" s="52"/>
      <c r="L173" s="52"/>
      <c r="M173" s="26"/>
    </row>
    <row r="174" spans="1:13" ht="33.75" x14ac:dyDescent="0.25">
      <c r="A174" s="58"/>
      <c r="B174" s="58">
        <f>IF(TRIM(I174)&lt;&gt;"",COUNTA($I$6:I174),"")</f>
        <v>158</v>
      </c>
      <c r="C174" s="266" t="s">
        <v>362</v>
      </c>
      <c r="D174" s="59" t="s">
        <v>665</v>
      </c>
      <c r="E174" s="66" t="s">
        <v>572</v>
      </c>
      <c r="F174" s="66"/>
      <c r="G174" s="72" t="s">
        <v>446</v>
      </c>
      <c r="H174" s="73">
        <v>11</v>
      </c>
      <c r="I174" s="4">
        <v>0</v>
      </c>
      <c r="J174" s="62">
        <f t="shared" si="2"/>
        <v>0</v>
      </c>
      <c r="K174" s="52"/>
      <c r="L174" s="52"/>
      <c r="M174" s="26"/>
    </row>
    <row r="175" spans="1:13" x14ac:dyDescent="0.25">
      <c r="A175" s="58"/>
      <c r="B175" s="58">
        <f>IF(TRIM(I175)&lt;&gt;"",COUNTA($I$6:I175),"")</f>
        <v>159</v>
      </c>
      <c r="C175" s="266" t="s">
        <v>362</v>
      </c>
      <c r="D175" s="59" t="s">
        <v>666</v>
      </c>
      <c r="E175" s="66" t="s">
        <v>574</v>
      </c>
      <c r="F175" s="66"/>
      <c r="G175" s="72" t="s">
        <v>25</v>
      </c>
      <c r="H175" s="61">
        <v>11</v>
      </c>
      <c r="I175" s="4">
        <v>0</v>
      </c>
      <c r="J175" s="62">
        <f t="shared" si="2"/>
        <v>0</v>
      </c>
      <c r="K175" s="52"/>
      <c r="L175" s="52"/>
      <c r="M175" s="26"/>
    </row>
    <row r="176" spans="1:13" ht="78.75" x14ac:dyDescent="0.25">
      <c r="A176" s="58"/>
      <c r="B176" s="58">
        <f>IF(TRIM(I176)&lt;&gt;"",COUNTA($I$6:I176),"")</f>
        <v>160</v>
      </c>
      <c r="C176" s="266" t="s">
        <v>362</v>
      </c>
      <c r="D176" s="59" t="s">
        <v>667</v>
      </c>
      <c r="E176" s="66" t="s">
        <v>576</v>
      </c>
      <c r="F176" s="321"/>
      <c r="G176" s="72" t="s">
        <v>25</v>
      </c>
      <c r="H176" s="73">
        <v>110</v>
      </c>
      <c r="I176" s="4">
        <v>0</v>
      </c>
      <c r="J176" s="62">
        <f t="shared" si="2"/>
        <v>0</v>
      </c>
      <c r="K176" s="52"/>
      <c r="L176" s="52"/>
      <c r="M176" s="26"/>
    </row>
    <row r="177" spans="1:13" ht="22.5" x14ac:dyDescent="0.25">
      <c r="A177" s="58"/>
      <c r="B177" s="58">
        <f>IF(TRIM(I177)&lt;&gt;"",COUNTA($I$6:I177),"")</f>
        <v>161</v>
      </c>
      <c r="C177" s="266" t="s">
        <v>362</v>
      </c>
      <c r="D177" s="59" t="s">
        <v>668</v>
      </c>
      <c r="E177" s="66" t="s">
        <v>669</v>
      </c>
      <c r="F177" s="66"/>
      <c r="G177" s="72" t="s">
        <v>25</v>
      </c>
      <c r="H177" s="79">
        <v>150</v>
      </c>
      <c r="I177" s="4">
        <v>0</v>
      </c>
      <c r="J177" s="62">
        <f t="shared" si="2"/>
        <v>0</v>
      </c>
      <c r="K177" s="52"/>
      <c r="L177" s="52"/>
      <c r="M177" s="26"/>
    </row>
    <row r="178" spans="1:13" ht="67.5" x14ac:dyDescent="0.25">
      <c r="A178" s="58"/>
      <c r="B178" s="58">
        <f>IF(TRIM(I178)&lt;&gt;"",COUNTA($I$6:I178),"")</f>
        <v>162</v>
      </c>
      <c r="C178" s="266" t="s">
        <v>362</v>
      </c>
      <c r="D178" s="59" t="s">
        <v>670</v>
      </c>
      <c r="E178" s="66" t="s">
        <v>578</v>
      </c>
      <c r="F178" s="66"/>
      <c r="G178" s="72" t="s">
        <v>1</v>
      </c>
      <c r="H178" s="79">
        <v>2</v>
      </c>
      <c r="I178" s="4">
        <v>0</v>
      </c>
      <c r="J178" s="62">
        <f t="shared" si="2"/>
        <v>0</v>
      </c>
      <c r="K178" s="52"/>
      <c r="L178" s="52"/>
      <c r="M178" s="26"/>
    </row>
    <row r="179" spans="1:13" ht="45" x14ac:dyDescent="0.25">
      <c r="A179" s="58"/>
      <c r="B179" s="58">
        <f>IF(TRIM(I179)&lt;&gt;"",COUNTA($I$6:I179),"")</f>
        <v>163</v>
      </c>
      <c r="C179" s="266" t="s">
        <v>362</v>
      </c>
      <c r="D179" s="59" t="s">
        <v>671</v>
      </c>
      <c r="E179" s="66" t="s">
        <v>580</v>
      </c>
      <c r="F179" s="66"/>
      <c r="G179" s="72" t="s">
        <v>446</v>
      </c>
      <c r="H179" s="73">
        <v>165</v>
      </c>
      <c r="I179" s="4">
        <v>0</v>
      </c>
      <c r="J179" s="62">
        <f t="shared" si="2"/>
        <v>0</v>
      </c>
      <c r="K179" s="52"/>
      <c r="L179" s="52"/>
      <c r="M179" s="26"/>
    </row>
    <row r="180" spans="1:13" ht="33.75" x14ac:dyDescent="0.25">
      <c r="A180" s="58"/>
      <c r="B180" s="58">
        <f>IF(TRIM(I180)&lt;&gt;"",COUNTA($I$6:I180),"")</f>
        <v>164</v>
      </c>
      <c r="C180" s="266" t="s">
        <v>362</v>
      </c>
      <c r="D180" s="59" t="s">
        <v>672</v>
      </c>
      <c r="E180" s="66" t="s">
        <v>588</v>
      </c>
      <c r="F180" s="66"/>
      <c r="G180" s="72" t="s">
        <v>25</v>
      </c>
      <c r="H180" s="61">
        <v>55</v>
      </c>
      <c r="I180" s="4">
        <v>0</v>
      </c>
      <c r="J180" s="62">
        <f t="shared" si="2"/>
        <v>0</v>
      </c>
      <c r="K180" s="52"/>
      <c r="L180" s="52"/>
      <c r="M180" s="26"/>
    </row>
    <row r="181" spans="1:13" ht="33.75" x14ac:dyDescent="0.25">
      <c r="A181" s="58"/>
      <c r="B181" s="58">
        <f>IF(TRIM(I181)&lt;&gt;"",COUNTA($I$6:I181),"")</f>
        <v>165</v>
      </c>
      <c r="C181" s="266" t="s">
        <v>362</v>
      </c>
      <c r="D181" s="59" t="s">
        <v>673</v>
      </c>
      <c r="E181" s="66" t="s">
        <v>590</v>
      </c>
      <c r="F181" s="66"/>
      <c r="G181" s="72" t="s">
        <v>446</v>
      </c>
      <c r="H181" s="61">
        <v>1.8</v>
      </c>
      <c r="I181" s="4">
        <v>0</v>
      </c>
      <c r="J181" s="62">
        <f t="shared" si="2"/>
        <v>0</v>
      </c>
      <c r="K181" s="52"/>
      <c r="L181" s="52"/>
      <c r="M181" s="26"/>
    </row>
    <row r="182" spans="1:13" ht="22.5" x14ac:dyDescent="0.25">
      <c r="A182" s="58"/>
      <c r="B182" s="58">
        <f>IF(TRIM(I182)&lt;&gt;"",COUNTA($I$6:I182),"")</f>
        <v>166</v>
      </c>
      <c r="C182" s="266" t="s">
        <v>362</v>
      </c>
      <c r="D182" s="59" t="s">
        <v>674</v>
      </c>
      <c r="E182" s="63" t="s">
        <v>595</v>
      </c>
      <c r="F182" s="66"/>
      <c r="G182" s="64" t="s">
        <v>25</v>
      </c>
      <c r="H182" s="65">
        <v>270</v>
      </c>
      <c r="I182" s="5">
        <v>0</v>
      </c>
      <c r="J182" s="62">
        <f t="shared" si="2"/>
        <v>0</v>
      </c>
      <c r="K182" s="52"/>
      <c r="L182" s="52"/>
      <c r="M182" s="26"/>
    </row>
    <row r="183" spans="1:13" x14ac:dyDescent="0.25">
      <c r="A183" s="58"/>
      <c r="B183" s="58">
        <f>IF(TRIM(I183)&lt;&gt;"",COUNTA($I$6:I183),"")</f>
        <v>167</v>
      </c>
      <c r="C183" s="266" t="s">
        <v>362</v>
      </c>
      <c r="D183" s="59" t="s">
        <v>675</v>
      </c>
      <c r="E183" s="63" t="s">
        <v>605</v>
      </c>
      <c r="F183" s="63"/>
      <c r="G183" s="64" t="s">
        <v>1</v>
      </c>
      <c r="H183" s="80">
        <v>1</v>
      </c>
      <c r="I183" s="5">
        <v>0</v>
      </c>
      <c r="J183" s="62">
        <f t="shared" si="2"/>
        <v>0</v>
      </c>
      <c r="K183" s="52"/>
      <c r="L183" s="52"/>
      <c r="M183" s="26"/>
    </row>
    <row r="184" spans="1:13" ht="45" x14ac:dyDescent="0.25">
      <c r="A184" s="58"/>
      <c r="B184" s="58">
        <f>IF(TRIM(I184)&lt;&gt;"",COUNTA($I$6:I184),"")</f>
        <v>168</v>
      </c>
      <c r="C184" s="266" t="s">
        <v>362</v>
      </c>
      <c r="D184" s="59" t="s">
        <v>676</v>
      </c>
      <c r="E184" s="63" t="s">
        <v>509</v>
      </c>
      <c r="F184" s="63"/>
      <c r="G184" s="72" t="s">
        <v>446</v>
      </c>
      <c r="H184" s="65">
        <v>650</v>
      </c>
      <c r="I184" s="5">
        <v>0</v>
      </c>
      <c r="J184" s="62">
        <f t="shared" si="2"/>
        <v>0</v>
      </c>
      <c r="K184" s="52"/>
      <c r="L184" s="52"/>
      <c r="M184" s="26"/>
    </row>
    <row r="185" spans="1:13" ht="22.5" x14ac:dyDescent="0.25">
      <c r="A185" s="58"/>
      <c r="B185" s="58">
        <f>IF(TRIM(I185)&lt;&gt;"",COUNTA($I$6:I185),"")</f>
        <v>169</v>
      </c>
      <c r="C185" s="266" t="s">
        <v>362</v>
      </c>
      <c r="D185" s="59" t="s">
        <v>677</v>
      </c>
      <c r="E185" s="63" t="s">
        <v>678</v>
      </c>
      <c r="F185" s="66"/>
      <c r="G185" s="72" t="s">
        <v>446</v>
      </c>
      <c r="H185" s="82">
        <v>2330</v>
      </c>
      <c r="I185" s="4">
        <v>0</v>
      </c>
      <c r="J185" s="62">
        <f t="shared" si="2"/>
        <v>0</v>
      </c>
      <c r="K185" s="52"/>
      <c r="L185" s="52"/>
      <c r="M185" s="26"/>
    </row>
    <row r="186" spans="1:13" ht="22.5" x14ac:dyDescent="0.25">
      <c r="A186" s="58"/>
      <c r="B186" s="58">
        <f>IF(TRIM(I186)&lt;&gt;"",COUNTA($I$6:I186),"")</f>
        <v>170</v>
      </c>
      <c r="C186" s="266" t="s">
        <v>362</v>
      </c>
      <c r="D186" s="59" t="s">
        <v>679</v>
      </c>
      <c r="E186" s="63" t="s">
        <v>680</v>
      </c>
      <c r="F186" s="66"/>
      <c r="G186" s="72" t="s">
        <v>446</v>
      </c>
      <c r="H186" s="82">
        <v>2330</v>
      </c>
      <c r="I186" s="4">
        <v>0</v>
      </c>
      <c r="J186" s="62">
        <f t="shared" si="2"/>
        <v>0</v>
      </c>
      <c r="K186" s="52"/>
      <c r="L186" s="52"/>
      <c r="M186" s="26"/>
    </row>
    <row r="187" spans="1:13" ht="33.75" x14ac:dyDescent="0.25">
      <c r="A187" s="58"/>
      <c r="B187" s="58">
        <f>IF(TRIM(I187)&lt;&gt;"",COUNTA($I$6:I187),"")</f>
        <v>171</v>
      </c>
      <c r="C187" s="266" t="s">
        <v>362</v>
      </c>
      <c r="D187" s="59" t="s">
        <v>681</v>
      </c>
      <c r="E187" s="66" t="s">
        <v>682</v>
      </c>
      <c r="F187" s="66"/>
      <c r="G187" s="72" t="s">
        <v>25</v>
      </c>
      <c r="H187" s="82">
        <v>30</v>
      </c>
      <c r="I187" s="4">
        <v>0</v>
      </c>
      <c r="J187" s="62">
        <f t="shared" si="2"/>
        <v>0</v>
      </c>
      <c r="K187" s="52"/>
      <c r="L187" s="52"/>
      <c r="M187" s="26"/>
    </row>
    <row r="188" spans="1:13" x14ac:dyDescent="0.25">
      <c r="A188" s="58"/>
      <c r="B188" s="58">
        <f>IF(TRIM(I188)&lt;&gt;"",COUNTA($I$6:I188),"")</f>
        <v>172</v>
      </c>
      <c r="C188" s="266" t="s">
        <v>362</v>
      </c>
      <c r="D188" s="59" t="s">
        <v>683</v>
      </c>
      <c r="E188" s="321" t="s">
        <v>684</v>
      </c>
      <c r="F188" s="66"/>
      <c r="G188" s="72" t="s">
        <v>1</v>
      </c>
      <c r="H188" s="82">
        <v>1</v>
      </c>
      <c r="I188" s="4">
        <v>0</v>
      </c>
      <c r="J188" s="62">
        <f t="shared" si="2"/>
        <v>0</v>
      </c>
      <c r="K188" s="52"/>
      <c r="L188" s="52"/>
      <c r="M188" s="26"/>
    </row>
    <row r="189" spans="1:13" ht="33.75" x14ac:dyDescent="0.25">
      <c r="A189" s="58"/>
      <c r="B189" s="58">
        <f>IF(TRIM(I189)&lt;&gt;"",COUNTA($I$6:I189),"")</f>
        <v>173</v>
      </c>
      <c r="C189" s="266" t="s">
        <v>362</v>
      </c>
      <c r="D189" s="59" t="s">
        <v>685</v>
      </c>
      <c r="E189" s="66" t="s">
        <v>2464</v>
      </c>
      <c r="F189" s="66"/>
      <c r="G189" s="72" t="s">
        <v>1</v>
      </c>
      <c r="H189" s="82">
        <v>1</v>
      </c>
      <c r="I189" s="4">
        <v>0</v>
      </c>
      <c r="J189" s="62">
        <f t="shared" si="2"/>
        <v>0</v>
      </c>
      <c r="K189" s="52"/>
      <c r="L189" s="52"/>
      <c r="M189" s="26"/>
    </row>
    <row r="190" spans="1:13" x14ac:dyDescent="0.25">
      <c r="A190" s="58"/>
      <c r="B190" s="58">
        <f>IF(TRIM(I190)&lt;&gt;"",COUNTA($I$6:I190),"")</f>
        <v>174</v>
      </c>
      <c r="C190" s="266" t="s">
        <v>362</v>
      </c>
      <c r="D190" s="59" t="s">
        <v>686</v>
      </c>
      <c r="E190" s="66" t="s">
        <v>607</v>
      </c>
      <c r="F190" s="66"/>
      <c r="G190" s="72" t="s">
        <v>446</v>
      </c>
      <c r="H190" s="82">
        <v>240</v>
      </c>
      <c r="I190" s="4">
        <v>0</v>
      </c>
      <c r="J190" s="62">
        <f t="shared" si="2"/>
        <v>0</v>
      </c>
      <c r="K190" s="52"/>
      <c r="L190" s="52"/>
      <c r="M190" s="26"/>
    </row>
    <row r="191" spans="1:13" ht="22.5" x14ac:dyDescent="0.25">
      <c r="A191" s="58"/>
      <c r="B191" s="58">
        <f>IF(TRIM(I191)&lt;&gt;"",COUNTA($I$6:I191),"")</f>
        <v>175</v>
      </c>
      <c r="C191" s="266" t="s">
        <v>362</v>
      </c>
      <c r="D191" s="59" t="s">
        <v>687</v>
      </c>
      <c r="E191" s="63" t="s">
        <v>688</v>
      </c>
      <c r="F191" s="63" t="s">
        <v>2524</v>
      </c>
      <c r="G191" s="64" t="s">
        <v>1</v>
      </c>
      <c r="H191" s="80">
        <v>152</v>
      </c>
      <c r="I191" s="5">
        <v>0</v>
      </c>
      <c r="J191" s="62">
        <f t="shared" si="2"/>
        <v>0</v>
      </c>
      <c r="K191" s="52"/>
      <c r="L191" s="52"/>
      <c r="M191" s="26"/>
    </row>
    <row r="192" spans="1:13" ht="22.5" x14ac:dyDescent="0.25">
      <c r="A192" s="58"/>
      <c r="B192" s="58">
        <f>IF(TRIM(I192)&lt;&gt;"",COUNTA($I$6:I192),"")</f>
        <v>176</v>
      </c>
      <c r="C192" s="266" t="s">
        <v>362</v>
      </c>
      <c r="D192" s="59" t="s">
        <v>689</v>
      </c>
      <c r="E192" s="63" t="s">
        <v>690</v>
      </c>
      <c r="F192" s="63"/>
      <c r="G192" s="64" t="s">
        <v>25</v>
      </c>
      <c r="H192" s="80">
        <v>50</v>
      </c>
      <c r="I192" s="5">
        <v>0</v>
      </c>
      <c r="J192" s="62">
        <f t="shared" si="2"/>
        <v>0</v>
      </c>
      <c r="K192" s="52"/>
      <c r="L192" s="52"/>
      <c r="M192" s="26"/>
    </row>
    <row r="193" spans="1:13" x14ac:dyDescent="0.25">
      <c r="A193" s="81">
        <v>3</v>
      </c>
      <c r="B193" s="81" t="str">
        <f>IF(TRIM(I193)&lt;&gt;"",COUNTA($I$6:I193),"")</f>
        <v/>
      </c>
      <c r="C193" s="298" t="s">
        <v>362</v>
      </c>
      <c r="D193" s="69" t="s">
        <v>378</v>
      </c>
      <c r="E193" s="75" t="s">
        <v>379</v>
      </c>
      <c r="F193" s="75"/>
      <c r="G193" s="76"/>
      <c r="H193" s="77"/>
      <c r="I193" s="1"/>
      <c r="J193" s="1">
        <f>ROUND(SUM(J194:J200),2)</f>
        <v>0</v>
      </c>
      <c r="K193" s="52"/>
      <c r="L193" s="52"/>
      <c r="M193" s="26"/>
    </row>
    <row r="194" spans="1:13" ht="22.5" x14ac:dyDescent="0.25">
      <c r="A194" s="58"/>
      <c r="B194" s="58">
        <f>IF(TRIM(I194)&lt;&gt;"",COUNTA($I$6:I194),"")</f>
        <v>177</v>
      </c>
      <c r="C194" s="266" t="s">
        <v>362</v>
      </c>
      <c r="D194" s="59" t="s">
        <v>691</v>
      </c>
      <c r="E194" s="66" t="s">
        <v>692</v>
      </c>
      <c r="F194" s="66"/>
      <c r="G194" s="72" t="s">
        <v>1</v>
      </c>
      <c r="H194" s="82">
        <v>1</v>
      </c>
      <c r="I194" s="4">
        <v>0</v>
      </c>
      <c r="J194" s="62">
        <f t="shared" ref="J194:J231" si="3">IF(ISNUMBER(H194),ROUND(H194*I194,2),"")</f>
        <v>0</v>
      </c>
      <c r="K194" s="52"/>
      <c r="L194" s="52"/>
      <c r="M194" s="26"/>
    </row>
    <row r="195" spans="1:13" ht="45" x14ac:dyDescent="0.25">
      <c r="A195" s="58"/>
      <c r="B195" s="58">
        <f>IF(TRIM(I195)&lt;&gt;"",COUNTA($I$6:I195),"")</f>
        <v>178</v>
      </c>
      <c r="C195" s="299" t="s">
        <v>362</v>
      </c>
      <c r="D195" s="59" t="s">
        <v>693</v>
      </c>
      <c r="E195" s="63" t="s">
        <v>694</v>
      </c>
      <c r="F195" s="63" t="s">
        <v>695</v>
      </c>
      <c r="G195" s="72" t="s">
        <v>25</v>
      </c>
      <c r="H195" s="80">
        <v>10.8</v>
      </c>
      <c r="I195" s="5">
        <v>0</v>
      </c>
      <c r="J195" s="62">
        <f t="shared" si="3"/>
        <v>0</v>
      </c>
      <c r="K195" s="52"/>
      <c r="L195" s="52"/>
      <c r="M195" s="26"/>
    </row>
    <row r="196" spans="1:13" ht="22.5" x14ac:dyDescent="0.25">
      <c r="A196" s="58"/>
      <c r="B196" s="58">
        <f>IF(TRIM(I196)&lt;&gt;"",COUNTA($I$6:I196),"")</f>
        <v>179</v>
      </c>
      <c r="C196" s="299" t="s">
        <v>362</v>
      </c>
      <c r="D196" s="59" t="s">
        <v>696</v>
      </c>
      <c r="E196" s="63" t="s">
        <v>697</v>
      </c>
      <c r="F196" s="63"/>
      <c r="G196" s="64" t="s">
        <v>446</v>
      </c>
      <c r="H196" s="80">
        <v>14</v>
      </c>
      <c r="I196" s="5">
        <v>0</v>
      </c>
      <c r="J196" s="62">
        <f t="shared" si="3"/>
        <v>0</v>
      </c>
      <c r="K196" s="52"/>
      <c r="L196" s="52"/>
      <c r="M196" s="26"/>
    </row>
    <row r="197" spans="1:13" ht="135" x14ac:dyDescent="0.25">
      <c r="A197" s="58"/>
      <c r="B197" s="58">
        <f>IF(TRIM(I197)&lt;&gt;"",COUNTA($I$6:I197),"")</f>
        <v>180</v>
      </c>
      <c r="C197" s="266" t="s">
        <v>362</v>
      </c>
      <c r="D197" s="59" t="s">
        <v>698</v>
      </c>
      <c r="E197" s="322" t="s">
        <v>699</v>
      </c>
      <c r="F197" s="66"/>
      <c r="G197" s="72" t="s">
        <v>2</v>
      </c>
      <c r="H197" s="82">
        <v>2</v>
      </c>
      <c r="I197" s="4">
        <v>0</v>
      </c>
      <c r="J197" s="62">
        <f t="shared" si="3"/>
        <v>0</v>
      </c>
      <c r="K197" s="52"/>
      <c r="L197" s="52"/>
      <c r="M197" s="26"/>
    </row>
    <row r="198" spans="1:13" ht="112.5" x14ac:dyDescent="0.25">
      <c r="A198" s="58"/>
      <c r="B198" s="58">
        <f>IF(TRIM(I198)&lt;&gt;"",COUNTA($I$6:I198),"")</f>
        <v>181</v>
      </c>
      <c r="C198" s="266" t="s">
        <v>362</v>
      </c>
      <c r="D198" s="59" t="s">
        <v>700</v>
      </c>
      <c r="E198" s="66" t="s">
        <v>701</v>
      </c>
      <c r="F198" s="66"/>
      <c r="G198" s="60" t="s">
        <v>25</v>
      </c>
      <c r="H198" s="61">
        <v>870</v>
      </c>
      <c r="I198" s="4">
        <v>0</v>
      </c>
      <c r="J198" s="62">
        <f t="shared" si="3"/>
        <v>0</v>
      </c>
      <c r="K198" s="52"/>
      <c r="L198" s="52"/>
      <c r="M198" s="26"/>
    </row>
    <row r="199" spans="1:13" ht="101.25" x14ac:dyDescent="0.25">
      <c r="A199" s="58"/>
      <c r="B199" s="58">
        <f>IF(TRIM(I199)&lt;&gt;"",COUNTA($I$6:I199),"")</f>
        <v>182</v>
      </c>
      <c r="C199" s="266" t="s">
        <v>362</v>
      </c>
      <c r="D199" s="59" t="s">
        <v>702</v>
      </c>
      <c r="E199" s="66" t="s">
        <v>703</v>
      </c>
      <c r="F199" s="66"/>
      <c r="G199" s="72" t="s">
        <v>25</v>
      </c>
      <c r="H199" s="82">
        <v>724</v>
      </c>
      <c r="I199" s="4">
        <v>0</v>
      </c>
      <c r="J199" s="62">
        <f t="shared" si="3"/>
        <v>0</v>
      </c>
      <c r="K199" s="52"/>
      <c r="L199" s="52"/>
      <c r="M199" s="26"/>
    </row>
    <row r="200" spans="1:13" ht="45" x14ac:dyDescent="0.25">
      <c r="A200" s="58"/>
      <c r="B200" s="58">
        <f>IF(TRIM(I200)&lt;&gt;"",COUNTA($I$6:I200),"")</f>
        <v>183</v>
      </c>
      <c r="C200" s="266" t="s">
        <v>362</v>
      </c>
      <c r="D200" s="59" t="s">
        <v>704</v>
      </c>
      <c r="E200" s="66" t="s">
        <v>705</v>
      </c>
      <c r="F200" s="66"/>
      <c r="G200" s="72" t="s">
        <v>1</v>
      </c>
      <c r="H200" s="82">
        <v>1</v>
      </c>
      <c r="I200" s="4">
        <v>0</v>
      </c>
      <c r="J200" s="62">
        <f t="shared" si="3"/>
        <v>0</v>
      </c>
      <c r="K200" s="52"/>
      <c r="L200" s="52"/>
      <c r="M200" s="26"/>
    </row>
    <row r="201" spans="1:13" x14ac:dyDescent="0.25">
      <c r="A201" s="40">
        <v>1</v>
      </c>
      <c r="B201" s="40" t="str">
        <f>IF(TRIM(I201)&lt;&gt;"",COUNTA($I$6:I201),"")</f>
        <v/>
      </c>
      <c r="C201" s="296" t="s">
        <v>1477</v>
      </c>
      <c r="D201" s="313" t="s">
        <v>1478</v>
      </c>
      <c r="E201" s="319" t="s">
        <v>3123</v>
      </c>
      <c r="F201" s="332"/>
      <c r="G201" s="342"/>
      <c r="H201" s="344"/>
      <c r="I201" s="345"/>
      <c r="J201" s="346">
        <f>J202</f>
        <v>0</v>
      </c>
      <c r="K201" s="26"/>
      <c r="L201" s="26"/>
      <c r="M201" s="26"/>
    </row>
    <row r="202" spans="1:13" x14ac:dyDescent="0.25">
      <c r="A202" s="46">
        <v>2</v>
      </c>
      <c r="B202" s="46" t="str">
        <f>IF(TRIM(I202)&lt;&gt;"",COUNTA($I$6:I202),"")</f>
        <v/>
      </c>
      <c r="C202" s="297" t="s">
        <v>1477</v>
      </c>
      <c r="D202" s="47" t="s">
        <v>1479</v>
      </c>
      <c r="E202" s="83" t="s">
        <v>1480</v>
      </c>
      <c r="F202" s="84"/>
      <c r="G202" s="85"/>
      <c r="H202" s="49"/>
      <c r="I202" s="50"/>
      <c r="J202" s="50">
        <f>J203+J205+J214+J229+J237+J255+J272+J276+J293+J303+J305+J309+J312+J315+J317+J328+J331+J337+J346+J364+J366</f>
        <v>0</v>
      </c>
      <c r="K202" s="86"/>
      <c r="L202" s="26"/>
      <c r="M202" s="26"/>
    </row>
    <row r="203" spans="1:13" x14ac:dyDescent="0.25">
      <c r="A203" s="53">
        <v>3</v>
      </c>
      <c r="B203" s="53" t="str">
        <f>IF(TRIM(I203)&lt;&gt;"",COUNTA($I$6:I203),"")</f>
        <v/>
      </c>
      <c r="C203" s="298" t="s">
        <v>1477</v>
      </c>
      <c r="D203" s="87" t="s">
        <v>273</v>
      </c>
      <c r="E203" s="88" t="s">
        <v>274</v>
      </c>
      <c r="F203" s="89"/>
      <c r="G203" s="90"/>
      <c r="H203" s="91"/>
      <c r="I203" s="92"/>
      <c r="J203" s="92">
        <f>ROUND(SUM(J204:J204),2)</f>
        <v>0</v>
      </c>
      <c r="K203" s="26"/>
      <c r="L203" s="26"/>
      <c r="M203" s="26"/>
    </row>
    <row r="204" spans="1:13" ht="33.75" x14ac:dyDescent="0.25">
      <c r="A204" s="58"/>
      <c r="B204" s="58">
        <f>IF(TRIM(I204)&lt;&gt;"",COUNTA($I$6:I204),"")</f>
        <v>184</v>
      </c>
      <c r="C204" s="266" t="s">
        <v>1477</v>
      </c>
      <c r="D204" s="93" t="s">
        <v>1519</v>
      </c>
      <c r="E204" s="165" t="s">
        <v>1520</v>
      </c>
      <c r="F204" s="96"/>
      <c r="G204" s="94" t="s">
        <v>1</v>
      </c>
      <c r="H204" s="73">
        <v>1</v>
      </c>
      <c r="I204" s="4">
        <v>0</v>
      </c>
      <c r="J204" s="62">
        <f t="shared" si="3"/>
        <v>0</v>
      </c>
      <c r="K204" s="26"/>
      <c r="L204" s="26"/>
      <c r="M204" s="26"/>
    </row>
    <row r="205" spans="1:13" ht="101.25" x14ac:dyDescent="0.25">
      <c r="A205" s="53">
        <v>3</v>
      </c>
      <c r="B205" s="53" t="str">
        <f>IF(TRIM(I205)&lt;&gt;"",COUNTA($I$6:I205),"")</f>
        <v/>
      </c>
      <c r="C205" s="298" t="s">
        <v>1477</v>
      </c>
      <c r="D205" s="87" t="s">
        <v>1481</v>
      </c>
      <c r="E205" s="88" t="s">
        <v>1482</v>
      </c>
      <c r="F205" s="95" t="s">
        <v>2525</v>
      </c>
      <c r="G205" s="90"/>
      <c r="H205" s="91"/>
      <c r="I205" s="1"/>
      <c r="J205" s="92">
        <f>ROUND(SUM(J206:J213),2)</f>
        <v>0</v>
      </c>
      <c r="K205" s="26"/>
      <c r="L205" s="26"/>
      <c r="M205" s="26"/>
    </row>
    <row r="206" spans="1:13" x14ac:dyDescent="0.25">
      <c r="A206" s="58"/>
      <c r="B206" s="58">
        <f>IF(TRIM(I206)&lt;&gt;"",COUNTA($I$6:I206),"")</f>
        <v>185</v>
      </c>
      <c r="C206" s="266" t="s">
        <v>1477</v>
      </c>
      <c r="D206" s="93" t="s">
        <v>1522</v>
      </c>
      <c r="E206" s="96" t="s">
        <v>1523</v>
      </c>
      <c r="F206" s="96"/>
      <c r="G206" s="97" t="s">
        <v>1</v>
      </c>
      <c r="H206" s="79">
        <v>1</v>
      </c>
      <c r="I206" s="4">
        <v>0</v>
      </c>
      <c r="J206" s="62">
        <f t="shared" si="3"/>
        <v>0</v>
      </c>
      <c r="K206" s="26"/>
      <c r="L206" s="26"/>
      <c r="M206" s="26"/>
    </row>
    <row r="207" spans="1:13" x14ac:dyDescent="0.25">
      <c r="A207" s="58"/>
      <c r="B207" s="58">
        <f>IF(TRIM(I207)&lt;&gt;"",COUNTA($I$6:I207),"")</f>
        <v>186</v>
      </c>
      <c r="C207" s="266" t="s">
        <v>1477</v>
      </c>
      <c r="D207" s="93" t="s">
        <v>1524</v>
      </c>
      <c r="E207" s="96" t="s">
        <v>1525</v>
      </c>
      <c r="F207" s="96"/>
      <c r="G207" s="97" t="s">
        <v>1</v>
      </c>
      <c r="H207" s="79">
        <v>1</v>
      </c>
      <c r="I207" s="4">
        <v>0</v>
      </c>
      <c r="J207" s="62">
        <f t="shared" si="3"/>
        <v>0</v>
      </c>
      <c r="K207" s="26"/>
      <c r="L207" s="26"/>
      <c r="M207" s="26"/>
    </row>
    <row r="208" spans="1:13" x14ac:dyDescent="0.25">
      <c r="A208" s="58"/>
      <c r="B208" s="58">
        <f>IF(TRIM(I208)&lt;&gt;"",COUNTA($I$6:I208),"")</f>
        <v>187</v>
      </c>
      <c r="C208" s="266" t="s">
        <v>1477</v>
      </c>
      <c r="D208" s="93" t="s">
        <v>1526</v>
      </c>
      <c r="E208" s="96" t="s">
        <v>1527</v>
      </c>
      <c r="F208" s="96"/>
      <c r="G208" s="97" t="s">
        <v>1</v>
      </c>
      <c r="H208" s="98">
        <v>1</v>
      </c>
      <c r="I208" s="4">
        <v>0</v>
      </c>
      <c r="J208" s="62">
        <f t="shared" si="3"/>
        <v>0</v>
      </c>
      <c r="K208" s="26"/>
      <c r="L208" s="26"/>
      <c r="M208" s="26"/>
    </row>
    <row r="209" spans="1:13" ht="22.5" x14ac:dyDescent="0.25">
      <c r="A209" s="58"/>
      <c r="B209" s="58">
        <f>IF(TRIM(I209)&lt;&gt;"",COUNTA($I$6:I209),"")</f>
        <v>188</v>
      </c>
      <c r="C209" s="266" t="s">
        <v>1477</v>
      </c>
      <c r="D209" s="93" t="s">
        <v>1528</v>
      </c>
      <c r="E209" s="96" t="s">
        <v>1529</v>
      </c>
      <c r="F209" s="96"/>
      <c r="G209" s="99" t="s">
        <v>446</v>
      </c>
      <c r="H209" s="98">
        <v>1550</v>
      </c>
      <c r="I209" s="4">
        <v>0</v>
      </c>
      <c r="J209" s="62">
        <f t="shared" si="3"/>
        <v>0</v>
      </c>
      <c r="K209" s="26"/>
      <c r="L209" s="26"/>
      <c r="M209" s="26"/>
    </row>
    <row r="210" spans="1:13" ht="22.5" x14ac:dyDescent="0.25">
      <c r="A210" s="58"/>
      <c r="B210" s="58">
        <f>IF(TRIM(I210)&lt;&gt;"",COUNTA($I$6:I210),"")</f>
        <v>189</v>
      </c>
      <c r="C210" s="266" t="s">
        <v>1477</v>
      </c>
      <c r="D210" s="93" t="s">
        <v>1528</v>
      </c>
      <c r="E210" s="96" t="s">
        <v>1530</v>
      </c>
      <c r="F210" s="96"/>
      <c r="G210" s="99" t="s">
        <v>446</v>
      </c>
      <c r="H210" s="98">
        <v>1000</v>
      </c>
      <c r="I210" s="4">
        <v>0</v>
      </c>
      <c r="J210" s="62">
        <f t="shared" si="3"/>
        <v>0</v>
      </c>
      <c r="K210" s="26"/>
      <c r="L210" s="26"/>
      <c r="M210" s="26"/>
    </row>
    <row r="211" spans="1:13" ht="22.5" x14ac:dyDescent="0.25">
      <c r="A211" s="58"/>
      <c r="B211" s="58">
        <f>IF(TRIM(I211)&lt;&gt;"",COUNTA($I$6:I211),"")</f>
        <v>190</v>
      </c>
      <c r="C211" s="266" t="s">
        <v>1477</v>
      </c>
      <c r="D211" s="93" t="s">
        <v>1531</v>
      </c>
      <c r="E211" s="96" t="s">
        <v>1532</v>
      </c>
      <c r="F211" s="96" t="s">
        <v>3118</v>
      </c>
      <c r="G211" s="99" t="s">
        <v>403</v>
      </c>
      <c r="H211" s="98">
        <v>75</v>
      </c>
      <c r="I211" s="4">
        <v>0</v>
      </c>
      <c r="J211" s="62">
        <f t="shared" si="3"/>
        <v>0</v>
      </c>
      <c r="K211" s="26"/>
      <c r="L211" s="26"/>
      <c r="M211" s="26"/>
    </row>
    <row r="212" spans="1:13" ht="33.75" x14ac:dyDescent="0.25">
      <c r="A212" s="58"/>
      <c r="B212" s="58">
        <f>IF(TRIM(I212)&lt;&gt;"",COUNTA($I$6:I212),"")</f>
        <v>191</v>
      </c>
      <c r="C212" s="266" t="s">
        <v>1477</v>
      </c>
      <c r="D212" s="93" t="s">
        <v>1533</v>
      </c>
      <c r="E212" s="96" t="s">
        <v>1534</v>
      </c>
      <c r="F212" s="100"/>
      <c r="G212" s="99" t="s">
        <v>403</v>
      </c>
      <c r="H212" s="101">
        <v>350</v>
      </c>
      <c r="I212" s="4">
        <v>0</v>
      </c>
      <c r="J212" s="62">
        <f t="shared" si="3"/>
        <v>0</v>
      </c>
      <c r="K212" s="26"/>
      <c r="L212" s="26"/>
      <c r="M212" s="26"/>
    </row>
    <row r="213" spans="1:13" ht="22.5" x14ac:dyDescent="0.25">
      <c r="A213" s="58"/>
      <c r="B213" s="58">
        <f>IF(TRIM(I213)&lt;&gt;"",COUNTA($I$6:I213),"")</f>
        <v>192</v>
      </c>
      <c r="C213" s="266" t="s">
        <v>1477</v>
      </c>
      <c r="D213" s="93" t="s">
        <v>1535</v>
      </c>
      <c r="E213" s="96" t="s">
        <v>1536</v>
      </c>
      <c r="F213" s="100"/>
      <c r="G213" s="99" t="s">
        <v>403</v>
      </c>
      <c r="H213" s="101">
        <v>150</v>
      </c>
      <c r="I213" s="4">
        <v>0</v>
      </c>
      <c r="J213" s="62">
        <f t="shared" si="3"/>
        <v>0</v>
      </c>
      <c r="K213" s="26"/>
      <c r="L213" s="26"/>
      <c r="M213" s="26"/>
    </row>
    <row r="214" spans="1:13" ht="123.75" x14ac:dyDescent="0.25">
      <c r="A214" s="53">
        <v>3</v>
      </c>
      <c r="B214" s="53" t="str">
        <f>IF(TRIM(I214)&lt;&gt;"",COUNTA($I$6:I214),"")</f>
        <v/>
      </c>
      <c r="C214" s="298" t="s">
        <v>1477</v>
      </c>
      <c r="D214" s="87" t="s">
        <v>1483</v>
      </c>
      <c r="E214" s="88" t="s">
        <v>1537</v>
      </c>
      <c r="F214" s="95" t="s">
        <v>2526</v>
      </c>
      <c r="G214" s="102"/>
      <c r="H214" s="77"/>
      <c r="I214" s="1"/>
      <c r="J214" s="103">
        <f>ROUND(SUM(J215:J228),2)</f>
        <v>0</v>
      </c>
      <c r="K214" s="26"/>
      <c r="L214" s="26"/>
      <c r="M214" s="26"/>
    </row>
    <row r="215" spans="1:13" x14ac:dyDescent="0.25">
      <c r="A215" s="58"/>
      <c r="B215" s="58">
        <f>IF(TRIM(I215)&lt;&gt;"",COUNTA($I$6:I215),"")</f>
        <v>193</v>
      </c>
      <c r="C215" s="266"/>
      <c r="D215" s="93" t="s">
        <v>1538</v>
      </c>
      <c r="E215" s="96" t="s">
        <v>1539</v>
      </c>
      <c r="F215" s="100"/>
      <c r="G215" s="99" t="s">
        <v>403</v>
      </c>
      <c r="H215" s="101">
        <v>15</v>
      </c>
      <c r="I215" s="4">
        <v>0</v>
      </c>
      <c r="J215" s="62">
        <f t="shared" si="3"/>
        <v>0</v>
      </c>
      <c r="K215" s="26"/>
      <c r="L215" s="26"/>
      <c r="M215" s="26"/>
    </row>
    <row r="216" spans="1:13" x14ac:dyDescent="0.25">
      <c r="A216" s="58"/>
      <c r="B216" s="58">
        <f>IF(TRIM(I216)&lt;&gt;"",COUNTA($I$6:I216),"")</f>
        <v>194</v>
      </c>
      <c r="C216" s="266"/>
      <c r="D216" s="93" t="s">
        <v>1540</v>
      </c>
      <c r="E216" s="96" t="s">
        <v>1541</v>
      </c>
      <c r="F216" s="100"/>
      <c r="G216" s="99" t="s">
        <v>403</v>
      </c>
      <c r="H216" s="101">
        <v>18000</v>
      </c>
      <c r="I216" s="4">
        <v>0</v>
      </c>
      <c r="J216" s="62">
        <f t="shared" si="3"/>
        <v>0</v>
      </c>
      <c r="K216" s="26"/>
      <c r="L216" s="26"/>
      <c r="M216" s="26"/>
    </row>
    <row r="217" spans="1:13" x14ac:dyDescent="0.25">
      <c r="A217" s="58"/>
      <c r="B217" s="58">
        <f>IF(TRIM(I217)&lt;&gt;"",COUNTA($I$6:I217),"")</f>
        <v>195</v>
      </c>
      <c r="C217" s="266"/>
      <c r="D217" s="93" t="s">
        <v>1542</v>
      </c>
      <c r="E217" s="96" t="s">
        <v>1543</v>
      </c>
      <c r="F217" s="100"/>
      <c r="G217" s="99" t="s">
        <v>446</v>
      </c>
      <c r="H217" s="101">
        <v>2500</v>
      </c>
      <c r="I217" s="4">
        <v>0</v>
      </c>
      <c r="J217" s="62">
        <f t="shared" si="3"/>
        <v>0</v>
      </c>
      <c r="K217" s="26"/>
      <c r="L217" s="26"/>
      <c r="M217" s="26"/>
    </row>
    <row r="218" spans="1:13" x14ac:dyDescent="0.25">
      <c r="A218" s="58"/>
      <c r="B218" s="58">
        <f>IF(TRIM(I218)&lt;&gt;"",COUNTA($I$6:I218),"")</f>
        <v>196</v>
      </c>
      <c r="C218" s="266"/>
      <c r="D218" s="93" t="s">
        <v>1544</v>
      </c>
      <c r="E218" s="96" t="s">
        <v>1545</v>
      </c>
      <c r="F218" s="100"/>
      <c r="G218" s="99" t="s">
        <v>403</v>
      </c>
      <c r="H218" s="101">
        <v>1000</v>
      </c>
      <c r="I218" s="4">
        <v>0</v>
      </c>
      <c r="J218" s="62">
        <f t="shared" si="3"/>
        <v>0</v>
      </c>
      <c r="K218" s="26"/>
      <c r="L218" s="26"/>
      <c r="M218" s="26"/>
    </row>
    <row r="219" spans="1:13" x14ac:dyDescent="0.25">
      <c r="A219" s="58"/>
      <c r="B219" s="58">
        <f>IF(TRIM(I219)&lt;&gt;"",COUNTA($I$6:I219),"")</f>
        <v>197</v>
      </c>
      <c r="C219" s="266"/>
      <c r="D219" s="93" t="s">
        <v>1546</v>
      </c>
      <c r="E219" s="96" t="s">
        <v>1547</v>
      </c>
      <c r="F219" s="100"/>
      <c r="G219" s="99" t="s">
        <v>403</v>
      </c>
      <c r="H219" s="101">
        <v>100</v>
      </c>
      <c r="I219" s="4">
        <v>0</v>
      </c>
      <c r="J219" s="62">
        <f t="shared" si="3"/>
        <v>0</v>
      </c>
      <c r="K219" s="26"/>
      <c r="L219" s="26"/>
      <c r="M219" s="26"/>
    </row>
    <row r="220" spans="1:13" x14ac:dyDescent="0.25">
      <c r="A220" s="58"/>
      <c r="B220" s="58">
        <f>IF(TRIM(I220)&lt;&gt;"",COUNTA($I$6:I220),"")</f>
        <v>198</v>
      </c>
      <c r="C220" s="266"/>
      <c r="D220" s="93" t="s">
        <v>1548</v>
      </c>
      <c r="E220" s="96" t="s">
        <v>1549</v>
      </c>
      <c r="F220" s="100"/>
      <c r="G220" s="99" t="s">
        <v>403</v>
      </c>
      <c r="H220" s="101">
        <v>350</v>
      </c>
      <c r="I220" s="4">
        <v>0</v>
      </c>
      <c r="J220" s="62">
        <f t="shared" si="3"/>
        <v>0</v>
      </c>
      <c r="K220" s="26"/>
      <c r="L220" s="26"/>
      <c r="M220" s="26"/>
    </row>
    <row r="221" spans="1:13" x14ac:dyDescent="0.25">
      <c r="A221" s="58"/>
      <c r="B221" s="58">
        <f>IF(TRIM(I221)&lt;&gt;"",COUNTA($I$6:I221),"")</f>
        <v>199</v>
      </c>
      <c r="C221" s="266"/>
      <c r="D221" s="93" t="s">
        <v>1550</v>
      </c>
      <c r="E221" s="96" t="s">
        <v>1551</v>
      </c>
      <c r="F221" s="100"/>
      <c r="G221" s="99" t="s">
        <v>446</v>
      </c>
      <c r="H221" s="101">
        <v>2500</v>
      </c>
      <c r="I221" s="4">
        <v>0</v>
      </c>
      <c r="J221" s="62">
        <f t="shared" si="3"/>
        <v>0</v>
      </c>
      <c r="K221" s="26"/>
      <c r="L221" s="26"/>
      <c r="M221" s="26"/>
    </row>
    <row r="222" spans="1:13" ht="22.5" x14ac:dyDescent="0.25">
      <c r="A222" s="58"/>
      <c r="B222" s="58">
        <f>IF(TRIM(I222)&lt;&gt;"",COUNTA($I$6:I222),"")</f>
        <v>200</v>
      </c>
      <c r="C222" s="266"/>
      <c r="D222" s="93" t="s">
        <v>1552</v>
      </c>
      <c r="E222" s="96" t="s">
        <v>1553</v>
      </c>
      <c r="F222" s="100" t="s">
        <v>1554</v>
      </c>
      <c r="G222" s="99" t="s">
        <v>403</v>
      </c>
      <c r="H222" s="101">
        <v>4500</v>
      </c>
      <c r="I222" s="4">
        <v>0</v>
      </c>
      <c r="J222" s="62">
        <f t="shared" si="3"/>
        <v>0</v>
      </c>
      <c r="K222" s="26"/>
      <c r="L222" s="26"/>
      <c r="M222" s="26"/>
    </row>
    <row r="223" spans="1:13" x14ac:dyDescent="0.25">
      <c r="A223" s="58"/>
      <c r="B223" s="58">
        <f>IF(TRIM(I223)&lt;&gt;"",COUNTA($I$6:I223),"")</f>
        <v>201</v>
      </c>
      <c r="C223" s="266"/>
      <c r="D223" s="93" t="s">
        <v>1555</v>
      </c>
      <c r="E223" s="96" t="s">
        <v>2465</v>
      </c>
      <c r="F223" s="100" t="s">
        <v>1556</v>
      </c>
      <c r="G223" s="99" t="s">
        <v>446</v>
      </c>
      <c r="H223" s="101">
        <v>1250</v>
      </c>
      <c r="I223" s="4">
        <v>0</v>
      </c>
      <c r="J223" s="62">
        <f t="shared" si="3"/>
        <v>0</v>
      </c>
      <c r="K223" s="26"/>
      <c r="L223" s="26"/>
      <c r="M223" s="26"/>
    </row>
    <row r="224" spans="1:13" x14ac:dyDescent="0.25">
      <c r="A224" s="58"/>
      <c r="B224" s="58">
        <f>IF(TRIM(I224)&lt;&gt;"",COUNTA($I$6:I224),"")</f>
        <v>202</v>
      </c>
      <c r="C224" s="266"/>
      <c r="D224" s="93" t="s">
        <v>1557</v>
      </c>
      <c r="E224" s="96" t="s">
        <v>1558</v>
      </c>
      <c r="F224" s="100"/>
      <c r="G224" s="99" t="s">
        <v>403</v>
      </c>
      <c r="H224" s="101">
        <v>600</v>
      </c>
      <c r="I224" s="4">
        <v>0</v>
      </c>
      <c r="J224" s="62">
        <f t="shared" si="3"/>
        <v>0</v>
      </c>
      <c r="K224" s="26"/>
      <c r="L224" s="26"/>
      <c r="M224" s="26"/>
    </row>
    <row r="225" spans="1:13" ht="56.25" x14ac:dyDescent="0.25">
      <c r="A225" s="58"/>
      <c r="B225" s="58">
        <f>IF(TRIM(I225)&lt;&gt;"",COUNTA($I$6:I225),"")</f>
        <v>203</v>
      </c>
      <c r="C225" s="266"/>
      <c r="D225" s="93" t="s">
        <v>1559</v>
      </c>
      <c r="E225" s="96" t="s">
        <v>1560</v>
      </c>
      <c r="F225" s="104" t="s">
        <v>1561</v>
      </c>
      <c r="G225" s="99" t="s">
        <v>446</v>
      </c>
      <c r="H225" s="101">
        <v>1200</v>
      </c>
      <c r="I225" s="4">
        <v>0</v>
      </c>
      <c r="J225" s="62">
        <f t="shared" si="3"/>
        <v>0</v>
      </c>
      <c r="K225" s="26"/>
      <c r="L225" s="26"/>
      <c r="M225" s="26"/>
    </row>
    <row r="226" spans="1:13" ht="78.75" x14ac:dyDescent="0.25">
      <c r="A226" s="58"/>
      <c r="B226" s="58">
        <f>IF(TRIM(I226)&lt;&gt;"",COUNTA($I$6:I226),"")</f>
        <v>204</v>
      </c>
      <c r="C226" s="266"/>
      <c r="D226" s="93" t="s">
        <v>1559</v>
      </c>
      <c r="E226" s="96" t="s">
        <v>1562</v>
      </c>
      <c r="F226" s="104" t="s">
        <v>1563</v>
      </c>
      <c r="G226" s="99" t="s">
        <v>446</v>
      </c>
      <c r="H226" s="101">
        <v>575</v>
      </c>
      <c r="I226" s="4">
        <v>0</v>
      </c>
      <c r="J226" s="62">
        <f t="shared" si="3"/>
        <v>0</v>
      </c>
      <c r="K226" s="26"/>
      <c r="L226" s="26"/>
      <c r="M226" s="26"/>
    </row>
    <row r="227" spans="1:13" ht="22.5" x14ac:dyDescent="0.25">
      <c r="A227" s="58"/>
      <c r="B227" s="58">
        <f>IF(TRIM(I227)&lt;&gt;"",COUNTA($I$6:I227),"")</f>
        <v>205</v>
      </c>
      <c r="C227" s="266"/>
      <c r="D227" s="93" t="s">
        <v>1564</v>
      </c>
      <c r="E227" s="96" t="s">
        <v>1565</v>
      </c>
      <c r="F227" s="100"/>
      <c r="G227" s="99" t="s">
        <v>403</v>
      </c>
      <c r="H227" s="101">
        <v>13500</v>
      </c>
      <c r="I227" s="4">
        <v>0</v>
      </c>
      <c r="J227" s="62">
        <f t="shared" si="3"/>
        <v>0</v>
      </c>
      <c r="K227" s="26"/>
      <c r="L227" s="26"/>
      <c r="M227" s="26"/>
    </row>
    <row r="228" spans="1:13" ht="45" x14ac:dyDescent="0.25">
      <c r="A228" s="58"/>
      <c r="B228" s="58">
        <f>IF(TRIM(I228)&lt;&gt;"",COUNTA($I$6:I228),"")</f>
        <v>206</v>
      </c>
      <c r="C228" s="266"/>
      <c r="D228" s="93" t="s">
        <v>1566</v>
      </c>
      <c r="E228" s="96" t="s">
        <v>1567</v>
      </c>
      <c r="F228" s="100" t="s">
        <v>1568</v>
      </c>
      <c r="G228" s="99" t="s">
        <v>1</v>
      </c>
      <c r="H228" s="101">
        <v>120</v>
      </c>
      <c r="I228" s="4">
        <v>0</v>
      </c>
      <c r="J228" s="62">
        <f t="shared" si="3"/>
        <v>0</v>
      </c>
      <c r="K228" s="26"/>
      <c r="L228" s="26"/>
      <c r="M228" s="26"/>
    </row>
    <row r="229" spans="1:13" x14ac:dyDescent="0.25">
      <c r="A229" s="53">
        <v>3</v>
      </c>
      <c r="B229" s="53" t="str">
        <f>IF(TRIM(I229)&lt;&gt;"",COUNTA($I$6:I229),"")</f>
        <v/>
      </c>
      <c r="C229" s="298" t="s">
        <v>1477</v>
      </c>
      <c r="D229" s="87" t="s">
        <v>1484</v>
      </c>
      <c r="E229" s="88" t="s">
        <v>1485</v>
      </c>
      <c r="F229" s="89"/>
      <c r="G229" s="102"/>
      <c r="H229" s="77"/>
      <c r="I229" s="1"/>
      <c r="J229" s="103">
        <f>ROUND(SUM(J230:J236),2)</f>
        <v>0</v>
      </c>
      <c r="K229" s="26"/>
      <c r="L229" s="26"/>
      <c r="M229" s="26"/>
    </row>
    <row r="230" spans="1:13" x14ac:dyDescent="0.25">
      <c r="A230" s="58"/>
      <c r="B230" s="58">
        <f>IF(TRIM(I230)&lt;&gt;"",COUNTA($I$6:I230),"")</f>
        <v>207</v>
      </c>
      <c r="C230" s="266" t="s">
        <v>1477</v>
      </c>
      <c r="D230" s="93" t="s">
        <v>1569</v>
      </c>
      <c r="E230" s="96" t="s">
        <v>1570</v>
      </c>
      <c r="F230" s="96" t="s">
        <v>1571</v>
      </c>
      <c r="G230" s="105" t="s">
        <v>446</v>
      </c>
      <c r="H230" s="101">
        <v>900</v>
      </c>
      <c r="I230" s="4">
        <v>0</v>
      </c>
      <c r="J230" s="62">
        <f t="shared" si="3"/>
        <v>0</v>
      </c>
      <c r="K230" s="26"/>
      <c r="L230" s="26"/>
      <c r="M230" s="26"/>
    </row>
    <row r="231" spans="1:13" x14ac:dyDescent="0.25">
      <c r="A231" s="58"/>
      <c r="B231" s="58">
        <f>IF(TRIM(I231)&lt;&gt;"",COUNTA($I$6:I231),"")</f>
        <v>208</v>
      </c>
      <c r="C231" s="266" t="s">
        <v>1477</v>
      </c>
      <c r="D231" s="93" t="s">
        <v>1572</v>
      </c>
      <c r="E231" s="96" t="s">
        <v>1570</v>
      </c>
      <c r="F231" s="96" t="s">
        <v>1573</v>
      </c>
      <c r="G231" s="105" t="s">
        <v>446</v>
      </c>
      <c r="H231" s="101">
        <v>1100</v>
      </c>
      <c r="I231" s="4">
        <v>0</v>
      </c>
      <c r="J231" s="62">
        <f t="shared" si="3"/>
        <v>0</v>
      </c>
      <c r="K231" s="26"/>
      <c r="L231" s="26"/>
      <c r="M231" s="26"/>
    </row>
    <row r="232" spans="1:13" x14ac:dyDescent="0.25">
      <c r="A232" s="58"/>
      <c r="B232" s="58">
        <f>IF(TRIM(I232)&lt;&gt;"",COUNTA($I$6:I232),"")</f>
        <v>209</v>
      </c>
      <c r="C232" s="266" t="s">
        <v>1477</v>
      </c>
      <c r="D232" s="93" t="s">
        <v>1574</v>
      </c>
      <c r="E232" s="96" t="s">
        <v>1575</v>
      </c>
      <c r="F232" s="96" t="s">
        <v>1576</v>
      </c>
      <c r="G232" s="99" t="s">
        <v>446</v>
      </c>
      <c r="H232" s="101">
        <v>1180</v>
      </c>
      <c r="I232" s="4">
        <v>0</v>
      </c>
      <c r="J232" s="62">
        <f t="shared" ref="J232:J292" si="4">IF(ISNUMBER(H232),ROUND(H232*I232,2),"")</f>
        <v>0</v>
      </c>
      <c r="K232" s="26"/>
      <c r="L232" s="26"/>
      <c r="M232" s="26"/>
    </row>
    <row r="233" spans="1:13" ht="22.5" x14ac:dyDescent="0.25">
      <c r="A233" s="58"/>
      <c r="B233" s="58">
        <f>IF(TRIM(I233)&lt;&gt;"",COUNTA($I$6:I233),"")</f>
        <v>210</v>
      </c>
      <c r="C233" s="266" t="s">
        <v>1477</v>
      </c>
      <c r="D233" s="93" t="s">
        <v>1577</v>
      </c>
      <c r="E233" s="96" t="s">
        <v>1578</v>
      </c>
      <c r="F233" s="96" t="s">
        <v>1579</v>
      </c>
      <c r="G233" s="105" t="s">
        <v>446</v>
      </c>
      <c r="H233" s="101">
        <v>770</v>
      </c>
      <c r="I233" s="4">
        <v>0</v>
      </c>
      <c r="J233" s="62">
        <f t="shared" si="4"/>
        <v>0</v>
      </c>
      <c r="K233" s="26"/>
      <c r="L233" s="26"/>
      <c r="M233" s="26"/>
    </row>
    <row r="234" spans="1:13" ht="22.5" x14ac:dyDescent="0.25">
      <c r="A234" s="58"/>
      <c r="B234" s="58">
        <f>IF(TRIM(I234)&lt;&gt;"",COUNTA($I$6:I234),"")</f>
        <v>211</v>
      </c>
      <c r="C234" s="266" t="s">
        <v>1477</v>
      </c>
      <c r="D234" s="93" t="s">
        <v>1580</v>
      </c>
      <c r="E234" s="96" t="s">
        <v>1581</v>
      </c>
      <c r="F234" s="96" t="s">
        <v>1582</v>
      </c>
      <c r="G234" s="105" t="s">
        <v>446</v>
      </c>
      <c r="H234" s="101">
        <v>650</v>
      </c>
      <c r="I234" s="4">
        <v>0</v>
      </c>
      <c r="J234" s="62">
        <f t="shared" si="4"/>
        <v>0</v>
      </c>
      <c r="K234" s="26"/>
      <c r="L234" s="26"/>
      <c r="M234" s="26"/>
    </row>
    <row r="235" spans="1:13" ht="22.5" x14ac:dyDescent="0.25">
      <c r="A235" s="58"/>
      <c r="B235" s="58">
        <f>IF(TRIM(I235)&lt;&gt;"",COUNTA($I$6:I235),"")</f>
        <v>212</v>
      </c>
      <c r="C235" s="266" t="s">
        <v>1477</v>
      </c>
      <c r="D235" s="93" t="s">
        <v>1583</v>
      </c>
      <c r="E235" s="96" t="s">
        <v>1584</v>
      </c>
      <c r="F235" s="96" t="s">
        <v>1585</v>
      </c>
      <c r="G235" s="105" t="s">
        <v>446</v>
      </c>
      <c r="H235" s="101">
        <v>900</v>
      </c>
      <c r="I235" s="4">
        <v>0</v>
      </c>
      <c r="J235" s="62">
        <f t="shared" si="4"/>
        <v>0</v>
      </c>
      <c r="K235" s="26"/>
      <c r="L235" s="26"/>
      <c r="M235" s="26"/>
    </row>
    <row r="236" spans="1:13" x14ac:dyDescent="0.25">
      <c r="A236" s="58"/>
      <c r="B236" s="58">
        <f>IF(TRIM(I236)&lt;&gt;"",COUNTA($I$6:I236),"")</f>
        <v>213</v>
      </c>
      <c r="C236" s="266" t="s">
        <v>1477</v>
      </c>
      <c r="D236" s="93" t="s">
        <v>1586</v>
      </c>
      <c r="E236" s="96" t="s">
        <v>1587</v>
      </c>
      <c r="F236" s="96" t="s">
        <v>1588</v>
      </c>
      <c r="G236" s="99" t="s">
        <v>446</v>
      </c>
      <c r="H236" s="101">
        <v>6000</v>
      </c>
      <c r="I236" s="4">
        <v>0</v>
      </c>
      <c r="J236" s="62">
        <f t="shared" si="4"/>
        <v>0</v>
      </c>
      <c r="K236" s="26"/>
      <c r="L236" s="26"/>
      <c r="M236" s="26"/>
    </row>
    <row r="237" spans="1:13" x14ac:dyDescent="0.25">
      <c r="A237" s="53">
        <v>3</v>
      </c>
      <c r="B237" s="53" t="str">
        <f>IF(TRIM(I237)&lt;&gt;"",COUNTA($I$6:I237),"")</f>
        <v/>
      </c>
      <c r="C237" s="298" t="s">
        <v>1477</v>
      </c>
      <c r="D237" s="87" t="s">
        <v>1486</v>
      </c>
      <c r="E237" s="88" t="s">
        <v>1487</v>
      </c>
      <c r="F237" s="89"/>
      <c r="G237" s="102"/>
      <c r="H237" s="91"/>
      <c r="I237" s="2"/>
      <c r="J237" s="103">
        <f>ROUND(SUM(J238:J254),2)</f>
        <v>0</v>
      </c>
      <c r="K237" s="26"/>
      <c r="L237" s="26"/>
      <c r="M237" s="26"/>
    </row>
    <row r="238" spans="1:13" ht="22.5" x14ac:dyDescent="0.25">
      <c r="A238" s="58"/>
      <c r="B238" s="58">
        <f>IF(TRIM(I238)&lt;&gt;"",COUNTA($I$6:I238),"")</f>
        <v>214</v>
      </c>
      <c r="C238" s="266" t="s">
        <v>1477</v>
      </c>
      <c r="D238" s="93" t="s">
        <v>1589</v>
      </c>
      <c r="E238" s="96" t="s">
        <v>1590</v>
      </c>
      <c r="F238" s="106"/>
      <c r="G238" s="97" t="s">
        <v>403</v>
      </c>
      <c r="H238" s="107">
        <v>150</v>
      </c>
      <c r="I238" s="4">
        <v>0</v>
      </c>
      <c r="J238" s="62">
        <f t="shared" si="4"/>
        <v>0</v>
      </c>
      <c r="K238" s="26"/>
      <c r="L238" s="26"/>
      <c r="M238" s="26"/>
    </row>
    <row r="239" spans="1:13" ht="22.5" x14ac:dyDescent="0.25">
      <c r="A239" s="58"/>
      <c r="B239" s="58">
        <f>IF(TRIM(I239)&lt;&gt;"",COUNTA($I$6:I239),"")</f>
        <v>215</v>
      </c>
      <c r="C239" s="266" t="s">
        <v>1477</v>
      </c>
      <c r="D239" s="93" t="s">
        <v>1591</v>
      </c>
      <c r="E239" s="96" t="s">
        <v>1592</v>
      </c>
      <c r="F239" s="96" t="s">
        <v>1593</v>
      </c>
      <c r="G239" s="97" t="s">
        <v>403</v>
      </c>
      <c r="H239" s="107">
        <v>30</v>
      </c>
      <c r="I239" s="4">
        <v>0</v>
      </c>
      <c r="J239" s="62">
        <f t="shared" si="4"/>
        <v>0</v>
      </c>
      <c r="K239" s="26"/>
      <c r="L239" s="26"/>
      <c r="M239" s="26"/>
    </row>
    <row r="240" spans="1:13" x14ac:dyDescent="0.25">
      <c r="A240" s="58"/>
      <c r="B240" s="58">
        <f>IF(TRIM(I240)&lt;&gt;"",COUNTA($I$6:I240),"")</f>
        <v>216</v>
      </c>
      <c r="C240" s="266" t="s">
        <v>1477</v>
      </c>
      <c r="D240" s="93" t="s">
        <v>1594</v>
      </c>
      <c r="E240" s="96" t="s">
        <v>1595</v>
      </c>
      <c r="F240" s="96"/>
      <c r="G240" s="99" t="s">
        <v>446</v>
      </c>
      <c r="H240" s="107">
        <v>50</v>
      </c>
      <c r="I240" s="4">
        <v>0</v>
      </c>
      <c r="J240" s="62">
        <f t="shared" si="4"/>
        <v>0</v>
      </c>
      <c r="K240" s="26"/>
      <c r="L240" s="26"/>
      <c r="M240" s="26"/>
    </row>
    <row r="241" spans="1:13" ht="22.5" x14ac:dyDescent="0.25">
      <c r="A241" s="58"/>
      <c r="B241" s="58">
        <f>IF(TRIM(I241)&lt;&gt;"",COUNTA($I$6:I241),"")</f>
        <v>217</v>
      </c>
      <c r="C241" s="266" t="s">
        <v>1477</v>
      </c>
      <c r="D241" s="93" t="s">
        <v>1596</v>
      </c>
      <c r="E241" s="96" t="s">
        <v>1597</v>
      </c>
      <c r="F241" s="96"/>
      <c r="G241" s="97" t="s">
        <v>403</v>
      </c>
      <c r="H241" s="107">
        <v>0.5</v>
      </c>
      <c r="I241" s="4">
        <v>0</v>
      </c>
      <c r="J241" s="62">
        <f t="shared" si="4"/>
        <v>0</v>
      </c>
      <c r="K241" s="26"/>
      <c r="L241" s="26"/>
      <c r="M241" s="26"/>
    </row>
    <row r="242" spans="1:13" ht="22.5" x14ac:dyDescent="0.25">
      <c r="A242" s="58"/>
      <c r="B242" s="58">
        <f>IF(TRIM(I242)&lt;&gt;"",COUNTA($I$6:I242),"")</f>
        <v>218</v>
      </c>
      <c r="C242" s="266" t="s">
        <v>1477</v>
      </c>
      <c r="D242" s="93" t="s">
        <v>1598</v>
      </c>
      <c r="E242" s="96" t="s">
        <v>1599</v>
      </c>
      <c r="F242" s="96" t="s">
        <v>1593</v>
      </c>
      <c r="G242" s="97" t="s">
        <v>403</v>
      </c>
      <c r="H242" s="107">
        <v>3.6</v>
      </c>
      <c r="I242" s="4">
        <v>0</v>
      </c>
      <c r="J242" s="62">
        <f t="shared" si="4"/>
        <v>0</v>
      </c>
      <c r="K242" s="26"/>
      <c r="L242" s="26"/>
      <c r="M242" s="26"/>
    </row>
    <row r="243" spans="1:13" ht="33.75" x14ac:dyDescent="0.25">
      <c r="A243" s="58"/>
      <c r="B243" s="58">
        <f>IF(TRIM(I243)&lt;&gt;"",COUNTA($I$6:I243),"")</f>
        <v>219</v>
      </c>
      <c r="C243" s="266" t="s">
        <v>1477</v>
      </c>
      <c r="D243" s="93" t="s">
        <v>1600</v>
      </c>
      <c r="E243" s="96" t="s">
        <v>2466</v>
      </c>
      <c r="F243" s="106" t="s">
        <v>1601</v>
      </c>
      <c r="G243" s="97" t="s">
        <v>25</v>
      </c>
      <c r="H243" s="98">
        <v>55</v>
      </c>
      <c r="I243" s="4">
        <v>0</v>
      </c>
      <c r="J243" s="62">
        <f t="shared" si="4"/>
        <v>0</v>
      </c>
      <c r="K243" s="26"/>
      <c r="L243" s="26"/>
      <c r="M243" s="26"/>
    </row>
    <row r="244" spans="1:13" ht="33.75" x14ac:dyDescent="0.25">
      <c r="A244" s="58"/>
      <c r="B244" s="58">
        <f>IF(TRIM(I244)&lt;&gt;"",COUNTA($I$6:I244),"")</f>
        <v>220</v>
      </c>
      <c r="C244" s="266" t="s">
        <v>1477</v>
      </c>
      <c r="D244" s="93" t="s">
        <v>1602</v>
      </c>
      <c r="E244" s="96" t="s">
        <v>1603</v>
      </c>
      <c r="F244" s="106" t="s">
        <v>1604</v>
      </c>
      <c r="G244" s="97" t="s">
        <v>1</v>
      </c>
      <c r="H244" s="98">
        <v>2</v>
      </c>
      <c r="I244" s="4">
        <v>0</v>
      </c>
      <c r="J244" s="62">
        <f t="shared" si="4"/>
        <v>0</v>
      </c>
      <c r="K244" s="26"/>
      <c r="L244" s="26"/>
      <c r="M244" s="26"/>
    </row>
    <row r="245" spans="1:13" ht="33.75" x14ac:dyDescent="0.25">
      <c r="A245" s="58"/>
      <c r="B245" s="58">
        <f>IF(TRIM(I245)&lt;&gt;"",COUNTA($I$6:I245),"")</f>
        <v>221</v>
      </c>
      <c r="C245" s="266" t="s">
        <v>1477</v>
      </c>
      <c r="D245" s="93" t="s">
        <v>1605</v>
      </c>
      <c r="E245" s="96" t="s">
        <v>1606</v>
      </c>
      <c r="F245" s="106" t="s">
        <v>1607</v>
      </c>
      <c r="G245" s="97" t="s">
        <v>1</v>
      </c>
      <c r="H245" s="98">
        <v>2</v>
      </c>
      <c r="I245" s="4">
        <v>0</v>
      </c>
      <c r="J245" s="62">
        <f t="shared" si="4"/>
        <v>0</v>
      </c>
      <c r="K245" s="26"/>
      <c r="L245" s="26"/>
      <c r="M245" s="26"/>
    </row>
    <row r="246" spans="1:13" ht="22.5" x14ac:dyDescent="0.25">
      <c r="A246" s="58"/>
      <c r="B246" s="58">
        <f>IF(TRIM(I246)&lt;&gt;"",COUNTA($I$6:I246),"")</f>
        <v>222</v>
      </c>
      <c r="C246" s="266" t="s">
        <v>1477</v>
      </c>
      <c r="D246" s="93" t="s">
        <v>1608</v>
      </c>
      <c r="E246" s="96" t="s">
        <v>1609</v>
      </c>
      <c r="F246" s="106" t="s">
        <v>1610</v>
      </c>
      <c r="G246" s="97" t="s">
        <v>1</v>
      </c>
      <c r="H246" s="98">
        <v>4</v>
      </c>
      <c r="I246" s="4">
        <v>0</v>
      </c>
      <c r="J246" s="62">
        <f t="shared" si="4"/>
        <v>0</v>
      </c>
      <c r="K246" s="26"/>
      <c r="L246" s="26"/>
      <c r="M246" s="26"/>
    </row>
    <row r="247" spans="1:13" ht="56.25" x14ac:dyDescent="0.25">
      <c r="A247" s="58"/>
      <c r="B247" s="58">
        <f>IF(TRIM(I247)&lt;&gt;"",COUNTA($I$6:I247),"")</f>
        <v>223</v>
      </c>
      <c r="C247" s="266" t="s">
        <v>1477</v>
      </c>
      <c r="D247" s="93" t="s">
        <v>1611</v>
      </c>
      <c r="E247" s="96" t="s">
        <v>1612</v>
      </c>
      <c r="F247" s="106" t="s">
        <v>1613</v>
      </c>
      <c r="G247" s="97" t="s">
        <v>25</v>
      </c>
      <c r="H247" s="98">
        <v>20</v>
      </c>
      <c r="I247" s="4">
        <v>0</v>
      </c>
      <c r="J247" s="62">
        <f t="shared" si="4"/>
        <v>0</v>
      </c>
      <c r="K247" s="26"/>
      <c r="L247" s="26"/>
      <c r="M247" s="26"/>
    </row>
    <row r="248" spans="1:13" x14ac:dyDescent="0.25">
      <c r="A248" s="58"/>
      <c r="B248" s="58">
        <f>IF(TRIM(I248)&lt;&gt;"",COUNTA($I$6:I248),"")</f>
        <v>224</v>
      </c>
      <c r="C248" s="266" t="s">
        <v>1477</v>
      </c>
      <c r="D248" s="93" t="s">
        <v>1614</v>
      </c>
      <c r="E248" s="96" t="s">
        <v>1615</v>
      </c>
      <c r="F248" s="96"/>
      <c r="G248" s="97" t="s">
        <v>1</v>
      </c>
      <c r="H248" s="98">
        <v>6</v>
      </c>
      <c r="I248" s="4">
        <v>0</v>
      </c>
      <c r="J248" s="62">
        <f t="shared" si="4"/>
        <v>0</v>
      </c>
      <c r="K248" s="26"/>
      <c r="L248" s="26"/>
      <c r="M248" s="26"/>
    </row>
    <row r="249" spans="1:13" ht="33.75" x14ac:dyDescent="0.25">
      <c r="A249" s="58"/>
      <c r="B249" s="58">
        <f>IF(TRIM(I249)&lt;&gt;"",COUNTA($I$6:I249),"")</f>
        <v>225</v>
      </c>
      <c r="C249" s="266" t="s">
        <v>1477</v>
      </c>
      <c r="D249" s="93" t="s">
        <v>1616</v>
      </c>
      <c r="E249" s="96" t="s">
        <v>1617</v>
      </c>
      <c r="F249" s="96" t="s">
        <v>1618</v>
      </c>
      <c r="G249" s="97" t="s">
        <v>25</v>
      </c>
      <c r="H249" s="98">
        <v>12</v>
      </c>
      <c r="I249" s="4">
        <v>0</v>
      </c>
      <c r="J249" s="62">
        <f t="shared" si="4"/>
        <v>0</v>
      </c>
      <c r="K249" s="26"/>
      <c r="L249" s="26"/>
      <c r="M249" s="26"/>
    </row>
    <row r="250" spans="1:13" ht="22.5" x14ac:dyDescent="0.25">
      <c r="A250" s="58"/>
      <c r="B250" s="58">
        <f>IF(TRIM(I250)&lt;&gt;"",COUNTA($I$6:I250),"")</f>
        <v>226</v>
      </c>
      <c r="C250" s="266" t="s">
        <v>1477</v>
      </c>
      <c r="D250" s="93" t="s">
        <v>1619</v>
      </c>
      <c r="E250" s="96" t="s">
        <v>1620</v>
      </c>
      <c r="F250" s="96" t="s">
        <v>1618</v>
      </c>
      <c r="G250" s="97" t="s">
        <v>25</v>
      </c>
      <c r="H250" s="98">
        <v>75</v>
      </c>
      <c r="I250" s="4">
        <v>0</v>
      </c>
      <c r="J250" s="62">
        <f t="shared" si="4"/>
        <v>0</v>
      </c>
      <c r="K250" s="26"/>
      <c r="L250" s="26"/>
      <c r="M250" s="26"/>
    </row>
    <row r="251" spans="1:13" ht="78.75" x14ac:dyDescent="0.25">
      <c r="A251" s="58"/>
      <c r="B251" s="58">
        <f>IF(TRIM(I251)&lt;&gt;"",COUNTA($I$6:I251),"")</f>
        <v>227</v>
      </c>
      <c r="C251" s="266" t="s">
        <v>1477</v>
      </c>
      <c r="D251" s="93" t="s">
        <v>1621</v>
      </c>
      <c r="E251" s="96" t="s">
        <v>1622</v>
      </c>
      <c r="F251" s="96" t="s">
        <v>1623</v>
      </c>
      <c r="G251" s="97" t="s">
        <v>25</v>
      </c>
      <c r="H251" s="98">
        <v>420</v>
      </c>
      <c r="I251" s="4">
        <v>0</v>
      </c>
      <c r="J251" s="62">
        <f t="shared" si="4"/>
        <v>0</v>
      </c>
      <c r="K251" s="26"/>
      <c r="L251" s="26"/>
      <c r="M251" s="26"/>
    </row>
    <row r="252" spans="1:13" ht="78.75" x14ac:dyDescent="0.25">
      <c r="A252" s="58"/>
      <c r="B252" s="58">
        <f>IF(TRIM(I252)&lt;&gt;"",COUNTA($I$6:I252),"")</f>
        <v>228</v>
      </c>
      <c r="C252" s="266" t="s">
        <v>1477</v>
      </c>
      <c r="D252" s="93" t="s">
        <v>1621</v>
      </c>
      <c r="E252" s="96" t="s">
        <v>1624</v>
      </c>
      <c r="F252" s="96" t="s">
        <v>1625</v>
      </c>
      <c r="G252" s="97" t="s">
        <v>25</v>
      </c>
      <c r="H252" s="98">
        <v>50</v>
      </c>
      <c r="I252" s="4">
        <v>0</v>
      </c>
      <c r="J252" s="62">
        <f t="shared" si="4"/>
        <v>0</v>
      </c>
      <c r="K252" s="26"/>
      <c r="L252" s="26"/>
      <c r="M252" s="26"/>
    </row>
    <row r="253" spans="1:13" ht="22.5" x14ac:dyDescent="0.25">
      <c r="A253" s="58"/>
      <c r="B253" s="58">
        <f>IF(TRIM(I253)&lt;&gt;"",COUNTA($I$6:I253),"")</f>
        <v>229</v>
      </c>
      <c r="C253" s="266" t="s">
        <v>1477</v>
      </c>
      <c r="D253" s="93" t="s">
        <v>1626</v>
      </c>
      <c r="E253" s="96" t="s">
        <v>1627</v>
      </c>
      <c r="F253" s="96" t="s">
        <v>1628</v>
      </c>
      <c r="G253" s="97" t="s">
        <v>25</v>
      </c>
      <c r="H253" s="98">
        <v>415</v>
      </c>
      <c r="I253" s="4">
        <v>0</v>
      </c>
      <c r="J253" s="62">
        <f t="shared" si="4"/>
        <v>0</v>
      </c>
      <c r="K253" s="26"/>
      <c r="L253" s="26"/>
      <c r="M253" s="26"/>
    </row>
    <row r="254" spans="1:13" ht="33.75" x14ac:dyDescent="0.25">
      <c r="A254" s="58"/>
      <c r="B254" s="58">
        <f>IF(TRIM(I254)&lt;&gt;"",COUNTA($I$6:I254),"")</f>
        <v>230</v>
      </c>
      <c r="C254" s="266" t="s">
        <v>1477</v>
      </c>
      <c r="D254" s="93" t="s">
        <v>1629</v>
      </c>
      <c r="E254" s="96" t="s">
        <v>1630</v>
      </c>
      <c r="F254" s="96" t="s">
        <v>1631</v>
      </c>
      <c r="G254" s="97" t="s">
        <v>25</v>
      </c>
      <c r="H254" s="98">
        <v>525</v>
      </c>
      <c r="I254" s="4">
        <v>0</v>
      </c>
      <c r="J254" s="62">
        <f t="shared" si="4"/>
        <v>0</v>
      </c>
      <c r="K254" s="26"/>
      <c r="L254" s="26"/>
      <c r="M254" s="26"/>
    </row>
    <row r="255" spans="1:13" x14ac:dyDescent="0.25">
      <c r="A255" s="53">
        <v>3</v>
      </c>
      <c r="B255" s="53" t="str">
        <f>IF(TRIM(I255)&lt;&gt;"",COUNTA($I$6:I255),"")</f>
        <v/>
      </c>
      <c r="C255" s="298" t="s">
        <v>1477</v>
      </c>
      <c r="D255" s="87" t="s">
        <v>1488</v>
      </c>
      <c r="E255" s="88" t="s">
        <v>1489</v>
      </c>
      <c r="F255" s="88"/>
      <c r="G255" s="90"/>
      <c r="H255" s="91"/>
      <c r="I255" s="2"/>
      <c r="J255" s="92">
        <f>ROUND(SUM(J256:J271),2)</f>
        <v>0</v>
      </c>
      <c r="K255" s="26"/>
      <c r="L255" s="26"/>
      <c r="M255" s="26"/>
    </row>
    <row r="256" spans="1:13" x14ac:dyDescent="0.25">
      <c r="A256" s="58"/>
      <c r="B256" s="58">
        <f>IF(TRIM(I256)&lt;&gt;"",COUNTA($I$6:I256),"")</f>
        <v>231</v>
      </c>
      <c r="C256" s="266" t="s">
        <v>1477</v>
      </c>
      <c r="D256" s="93" t="s">
        <v>1632</v>
      </c>
      <c r="E256" s="96" t="s">
        <v>1633</v>
      </c>
      <c r="F256" s="96" t="s">
        <v>1634</v>
      </c>
      <c r="G256" s="108" t="s">
        <v>446</v>
      </c>
      <c r="H256" s="98">
        <v>250</v>
      </c>
      <c r="I256" s="4">
        <v>0</v>
      </c>
      <c r="J256" s="62">
        <f t="shared" si="4"/>
        <v>0</v>
      </c>
      <c r="K256" s="26"/>
      <c r="L256" s="26"/>
      <c r="M256" s="26"/>
    </row>
    <row r="257" spans="1:13" ht="22.5" x14ac:dyDescent="0.25">
      <c r="A257" s="58"/>
      <c r="B257" s="58">
        <f>IF(TRIM(I257)&lt;&gt;"",COUNTA($I$6:I257),"")</f>
        <v>232</v>
      </c>
      <c r="C257" s="266" t="s">
        <v>1477</v>
      </c>
      <c r="D257" s="93" t="s">
        <v>1635</v>
      </c>
      <c r="E257" s="96" t="s">
        <v>1633</v>
      </c>
      <c r="F257" s="96" t="s">
        <v>1636</v>
      </c>
      <c r="G257" s="108" t="s">
        <v>446</v>
      </c>
      <c r="H257" s="98">
        <v>120</v>
      </c>
      <c r="I257" s="4">
        <v>0</v>
      </c>
      <c r="J257" s="62">
        <f t="shared" si="4"/>
        <v>0</v>
      </c>
      <c r="K257" s="26"/>
      <c r="L257" s="26"/>
      <c r="M257" s="26"/>
    </row>
    <row r="258" spans="1:13" ht="22.5" x14ac:dyDescent="0.25">
      <c r="A258" s="58"/>
      <c r="B258" s="58">
        <f>IF(TRIM(I258)&lt;&gt;"",COUNTA($I$6:I258),"")</f>
        <v>233</v>
      </c>
      <c r="C258" s="266" t="s">
        <v>1477</v>
      </c>
      <c r="D258" s="93" t="s">
        <v>1637</v>
      </c>
      <c r="E258" s="96" t="s">
        <v>1633</v>
      </c>
      <c r="F258" s="96" t="s">
        <v>1638</v>
      </c>
      <c r="G258" s="108" t="s">
        <v>446</v>
      </c>
      <c r="H258" s="98">
        <v>75</v>
      </c>
      <c r="I258" s="4">
        <v>0</v>
      </c>
      <c r="J258" s="62">
        <f t="shared" si="4"/>
        <v>0</v>
      </c>
      <c r="K258" s="26"/>
      <c r="L258" s="26"/>
      <c r="M258" s="26"/>
    </row>
    <row r="259" spans="1:13" ht="22.5" x14ac:dyDescent="0.25">
      <c r="A259" s="58"/>
      <c r="B259" s="58">
        <f>IF(TRIM(I259)&lt;&gt;"",COUNTA($I$6:I259),"")</f>
        <v>234</v>
      </c>
      <c r="C259" s="266" t="s">
        <v>1477</v>
      </c>
      <c r="D259" s="93" t="s">
        <v>1639</v>
      </c>
      <c r="E259" s="96" t="s">
        <v>1640</v>
      </c>
      <c r="F259" s="96" t="s">
        <v>1641</v>
      </c>
      <c r="G259" s="108" t="s">
        <v>446</v>
      </c>
      <c r="H259" s="98">
        <v>135</v>
      </c>
      <c r="I259" s="4">
        <v>0</v>
      </c>
      <c r="J259" s="62">
        <f t="shared" si="4"/>
        <v>0</v>
      </c>
      <c r="K259" s="26"/>
      <c r="L259" s="26"/>
      <c r="M259" s="26"/>
    </row>
    <row r="260" spans="1:13" ht="22.5" x14ac:dyDescent="0.25">
      <c r="A260" s="58"/>
      <c r="B260" s="58">
        <f>IF(TRIM(I260)&lt;&gt;"",COUNTA($I$6:I260),"")</f>
        <v>235</v>
      </c>
      <c r="C260" s="266" t="s">
        <v>1477</v>
      </c>
      <c r="D260" s="93" t="s">
        <v>1642</v>
      </c>
      <c r="E260" s="96" t="s">
        <v>1633</v>
      </c>
      <c r="F260" s="96" t="s">
        <v>1643</v>
      </c>
      <c r="G260" s="108" t="s">
        <v>446</v>
      </c>
      <c r="H260" s="98">
        <v>160</v>
      </c>
      <c r="I260" s="4">
        <v>0</v>
      </c>
      <c r="J260" s="62">
        <f t="shared" si="4"/>
        <v>0</v>
      </c>
      <c r="K260" s="26"/>
      <c r="L260" s="26"/>
      <c r="M260" s="26"/>
    </row>
    <row r="261" spans="1:13" x14ac:dyDescent="0.25">
      <c r="A261" s="58"/>
      <c r="B261" s="58">
        <f>IF(TRIM(I261)&lt;&gt;"",COUNTA($I$6:I261),"")</f>
        <v>236</v>
      </c>
      <c r="C261" s="266" t="s">
        <v>1477</v>
      </c>
      <c r="D261" s="93" t="s">
        <v>1644</v>
      </c>
      <c r="E261" s="96" t="s">
        <v>1645</v>
      </c>
      <c r="F261" s="96" t="s">
        <v>1646</v>
      </c>
      <c r="G261" s="99" t="s">
        <v>446</v>
      </c>
      <c r="H261" s="101">
        <v>1400</v>
      </c>
      <c r="I261" s="4">
        <v>0</v>
      </c>
      <c r="J261" s="62">
        <f t="shared" si="4"/>
        <v>0</v>
      </c>
      <c r="K261" s="26"/>
      <c r="L261" s="26"/>
      <c r="M261" s="26"/>
    </row>
    <row r="262" spans="1:13" x14ac:dyDescent="0.25">
      <c r="A262" s="58"/>
      <c r="B262" s="58">
        <f>IF(TRIM(I262)&lt;&gt;"",COUNTA($I$6:I262),"")</f>
        <v>237</v>
      </c>
      <c r="C262" s="266" t="s">
        <v>1477</v>
      </c>
      <c r="D262" s="93" t="s">
        <v>1647</v>
      </c>
      <c r="E262" s="96" t="s">
        <v>1648</v>
      </c>
      <c r="F262" s="96" t="s">
        <v>1646</v>
      </c>
      <c r="G262" s="99" t="s">
        <v>446</v>
      </c>
      <c r="H262" s="101">
        <v>230</v>
      </c>
      <c r="I262" s="4">
        <v>0</v>
      </c>
      <c r="J262" s="62">
        <f t="shared" si="4"/>
        <v>0</v>
      </c>
      <c r="K262" s="26"/>
      <c r="L262" s="26"/>
      <c r="M262" s="26"/>
    </row>
    <row r="263" spans="1:13" x14ac:dyDescent="0.25">
      <c r="A263" s="58"/>
      <c r="B263" s="58">
        <f>IF(TRIM(I263)&lt;&gt;"",COUNTA($I$6:I263),"")</f>
        <v>238</v>
      </c>
      <c r="C263" s="266" t="s">
        <v>1477</v>
      </c>
      <c r="D263" s="93" t="s">
        <v>1649</v>
      </c>
      <c r="E263" s="96" t="s">
        <v>1645</v>
      </c>
      <c r="F263" s="96" t="s">
        <v>1650</v>
      </c>
      <c r="G263" s="99" t="s">
        <v>446</v>
      </c>
      <c r="H263" s="101">
        <v>700</v>
      </c>
      <c r="I263" s="4">
        <v>0</v>
      </c>
      <c r="J263" s="62">
        <f t="shared" si="4"/>
        <v>0</v>
      </c>
      <c r="K263" s="26"/>
      <c r="L263" s="26"/>
      <c r="M263" s="26"/>
    </row>
    <row r="264" spans="1:13" x14ac:dyDescent="0.25">
      <c r="A264" s="58"/>
      <c r="B264" s="58">
        <f>IF(TRIM(I264)&lt;&gt;"",COUNTA($I$6:I264),"")</f>
        <v>239</v>
      </c>
      <c r="C264" s="266" t="s">
        <v>1477</v>
      </c>
      <c r="D264" s="93" t="s">
        <v>1651</v>
      </c>
      <c r="E264" s="96" t="s">
        <v>1652</v>
      </c>
      <c r="F264" s="96" t="s">
        <v>1653</v>
      </c>
      <c r="G264" s="108" t="s">
        <v>446</v>
      </c>
      <c r="H264" s="98">
        <v>150</v>
      </c>
      <c r="I264" s="4">
        <v>0</v>
      </c>
      <c r="J264" s="62">
        <f t="shared" si="4"/>
        <v>0</v>
      </c>
      <c r="K264" s="26"/>
      <c r="L264" s="26"/>
      <c r="M264" s="26"/>
    </row>
    <row r="265" spans="1:13" ht="22.5" x14ac:dyDescent="0.25">
      <c r="A265" s="58"/>
      <c r="B265" s="58">
        <f>IF(TRIM(I265)&lt;&gt;"",COUNTA($I$6:I265),"")</f>
        <v>240</v>
      </c>
      <c r="C265" s="266" t="s">
        <v>1477</v>
      </c>
      <c r="D265" s="93" t="s">
        <v>1654</v>
      </c>
      <c r="E265" s="96" t="s">
        <v>1655</v>
      </c>
      <c r="F265" s="96" t="s">
        <v>1656</v>
      </c>
      <c r="G265" s="108" t="s">
        <v>446</v>
      </c>
      <c r="H265" s="98">
        <v>550</v>
      </c>
      <c r="I265" s="4">
        <v>0</v>
      </c>
      <c r="J265" s="62">
        <f t="shared" si="4"/>
        <v>0</v>
      </c>
      <c r="K265" s="26"/>
      <c r="L265" s="26"/>
      <c r="M265" s="26"/>
    </row>
    <row r="266" spans="1:13" x14ac:dyDescent="0.25">
      <c r="A266" s="58"/>
      <c r="B266" s="58">
        <f>IF(TRIM(I266)&lt;&gt;"",COUNTA($I$6:I266),"")</f>
        <v>241</v>
      </c>
      <c r="C266" s="266" t="s">
        <v>1477</v>
      </c>
      <c r="D266" s="93" t="s">
        <v>1657</v>
      </c>
      <c r="E266" s="96" t="s">
        <v>1652</v>
      </c>
      <c r="F266" s="96" t="s">
        <v>1658</v>
      </c>
      <c r="G266" s="108" t="s">
        <v>446</v>
      </c>
      <c r="H266" s="98">
        <v>200</v>
      </c>
      <c r="I266" s="4">
        <v>0</v>
      </c>
      <c r="J266" s="62">
        <f t="shared" si="4"/>
        <v>0</v>
      </c>
      <c r="K266" s="26"/>
      <c r="L266" s="26"/>
      <c r="M266" s="26"/>
    </row>
    <row r="267" spans="1:13" x14ac:dyDescent="0.25">
      <c r="A267" s="58"/>
      <c r="B267" s="58">
        <f>IF(TRIM(I267)&lt;&gt;"",COUNTA($I$6:I267),"")</f>
        <v>242</v>
      </c>
      <c r="C267" s="266" t="s">
        <v>1477</v>
      </c>
      <c r="D267" s="93" t="s">
        <v>1659</v>
      </c>
      <c r="E267" s="96" t="s">
        <v>1660</v>
      </c>
      <c r="F267" s="96" t="s">
        <v>1661</v>
      </c>
      <c r="G267" s="108" t="s">
        <v>446</v>
      </c>
      <c r="H267" s="98">
        <v>135</v>
      </c>
      <c r="I267" s="4">
        <v>0</v>
      </c>
      <c r="J267" s="62">
        <f t="shared" si="4"/>
        <v>0</v>
      </c>
      <c r="K267" s="26"/>
      <c r="L267" s="26"/>
      <c r="M267" s="26"/>
    </row>
    <row r="268" spans="1:13" ht="33.75" x14ac:dyDescent="0.25">
      <c r="A268" s="58"/>
      <c r="B268" s="58">
        <f>IF(TRIM(I268)&lt;&gt;"",COUNTA($I$6:I268),"")</f>
        <v>243</v>
      </c>
      <c r="C268" s="266" t="s">
        <v>1477</v>
      </c>
      <c r="D268" s="93" t="s">
        <v>1662</v>
      </c>
      <c r="E268" s="96" t="s">
        <v>1663</v>
      </c>
      <c r="F268" s="96" t="s">
        <v>1664</v>
      </c>
      <c r="G268" s="108" t="s">
        <v>446</v>
      </c>
      <c r="H268" s="98">
        <v>665</v>
      </c>
      <c r="I268" s="4">
        <v>0</v>
      </c>
      <c r="J268" s="62">
        <f t="shared" si="4"/>
        <v>0</v>
      </c>
      <c r="K268" s="26"/>
      <c r="L268" s="26"/>
      <c r="M268" s="26"/>
    </row>
    <row r="269" spans="1:13" x14ac:dyDescent="0.25">
      <c r="A269" s="58"/>
      <c r="B269" s="58">
        <f>IF(TRIM(I269)&lt;&gt;"",COUNTA($I$6:I269),"")</f>
        <v>244</v>
      </c>
      <c r="C269" s="266" t="s">
        <v>1477</v>
      </c>
      <c r="D269" s="93" t="s">
        <v>1665</v>
      </c>
      <c r="E269" s="96" t="s">
        <v>1666</v>
      </c>
      <c r="F269" s="96" t="s">
        <v>1667</v>
      </c>
      <c r="G269" s="99" t="s">
        <v>446</v>
      </c>
      <c r="H269" s="101">
        <v>50</v>
      </c>
      <c r="I269" s="4">
        <v>0</v>
      </c>
      <c r="J269" s="62">
        <f t="shared" si="4"/>
        <v>0</v>
      </c>
      <c r="K269" s="26"/>
      <c r="L269" s="26"/>
      <c r="M269" s="26"/>
    </row>
    <row r="270" spans="1:13" x14ac:dyDescent="0.25">
      <c r="A270" s="58"/>
      <c r="B270" s="58">
        <f>IF(TRIM(I270)&lt;&gt;"",COUNTA($I$6:I270),"")</f>
        <v>245</v>
      </c>
      <c r="C270" s="266" t="s">
        <v>1477</v>
      </c>
      <c r="D270" s="93" t="s">
        <v>1668</v>
      </c>
      <c r="E270" s="96" t="s">
        <v>1669</v>
      </c>
      <c r="F270" s="96" t="s">
        <v>1670</v>
      </c>
      <c r="G270" s="99" t="s">
        <v>446</v>
      </c>
      <c r="H270" s="101">
        <v>50</v>
      </c>
      <c r="I270" s="4">
        <v>0</v>
      </c>
      <c r="J270" s="62">
        <f t="shared" si="4"/>
        <v>0</v>
      </c>
      <c r="K270" s="26"/>
      <c r="L270" s="26"/>
      <c r="M270" s="26"/>
    </row>
    <row r="271" spans="1:13" ht="22.5" x14ac:dyDescent="0.25">
      <c r="A271" s="58"/>
      <c r="B271" s="58">
        <f>IF(TRIM(I271)&lt;&gt;"",COUNTA($I$6:I271),"")</f>
        <v>246</v>
      </c>
      <c r="C271" s="266" t="s">
        <v>1477</v>
      </c>
      <c r="D271" s="93" t="s">
        <v>1668</v>
      </c>
      <c r="E271" s="100" t="s">
        <v>1671</v>
      </c>
      <c r="F271" s="96" t="s">
        <v>1672</v>
      </c>
      <c r="G271" s="99" t="s">
        <v>446</v>
      </c>
      <c r="H271" s="101">
        <v>3000</v>
      </c>
      <c r="I271" s="4">
        <v>0</v>
      </c>
      <c r="J271" s="62">
        <f t="shared" si="4"/>
        <v>0</v>
      </c>
      <c r="K271" s="26"/>
      <c r="L271" s="26"/>
      <c r="M271" s="26"/>
    </row>
    <row r="272" spans="1:13" x14ac:dyDescent="0.25">
      <c r="A272" s="53">
        <v>3</v>
      </c>
      <c r="B272" s="53" t="str">
        <f>IF(TRIM(I272)&lt;&gt;"",COUNTA($I$6:I272),"")</f>
        <v/>
      </c>
      <c r="C272" s="298" t="s">
        <v>1477</v>
      </c>
      <c r="D272" s="87" t="s">
        <v>1673</v>
      </c>
      <c r="E272" s="88" t="s">
        <v>1491</v>
      </c>
      <c r="F272" s="88"/>
      <c r="G272" s="90"/>
      <c r="H272" s="91"/>
      <c r="I272" s="2"/>
      <c r="J272" s="1">
        <f>ROUND(SUM(J273:J275),2)</f>
        <v>0</v>
      </c>
      <c r="K272" s="26"/>
      <c r="L272" s="26"/>
      <c r="M272" s="26"/>
    </row>
    <row r="273" spans="1:13" ht="33.75" x14ac:dyDescent="0.25">
      <c r="A273" s="58"/>
      <c r="B273" s="58">
        <f>IF(TRIM(I273)&lt;&gt;"",COUNTA($I$6:I273),"")</f>
        <v>247</v>
      </c>
      <c r="C273" s="266" t="s">
        <v>1477</v>
      </c>
      <c r="D273" s="93" t="s">
        <v>1674</v>
      </c>
      <c r="E273" s="96" t="s">
        <v>1675</v>
      </c>
      <c r="F273" s="96" t="s">
        <v>1676</v>
      </c>
      <c r="G273" s="97" t="s">
        <v>1677</v>
      </c>
      <c r="H273" s="98">
        <v>125000</v>
      </c>
      <c r="I273" s="4">
        <v>0</v>
      </c>
      <c r="J273" s="62">
        <f t="shared" si="4"/>
        <v>0</v>
      </c>
      <c r="K273" s="26"/>
      <c r="L273" s="26"/>
      <c r="M273" s="26"/>
    </row>
    <row r="274" spans="1:13" ht="33.75" x14ac:dyDescent="0.25">
      <c r="A274" s="58"/>
      <c r="B274" s="58">
        <f>IF(TRIM(I274)&lt;&gt;"",COUNTA($I$6:I274),"")</f>
        <v>248</v>
      </c>
      <c r="C274" s="266" t="s">
        <v>1477</v>
      </c>
      <c r="D274" s="93" t="s">
        <v>1678</v>
      </c>
      <c r="E274" s="96" t="s">
        <v>1675</v>
      </c>
      <c r="F274" s="96" t="s">
        <v>1679</v>
      </c>
      <c r="G274" s="97" t="s">
        <v>1677</v>
      </c>
      <c r="H274" s="98">
        <v>175000</v>
      </c>
      <c r="I274" s="4">
        <v>0</v>
      </c>
      <c r="J274" s="62">
        <f t="shared" si="4"/>
        <v>0</v>
      </c>
      <c r="K274" s="26"/>
      <c r="L274" s="26"/>
      <c r="M274" s="26"/>
    </row>
    <row r="275" spans="1:13" ht="22.5" x14ac:dyDescent="0.25">
      <c r="A275" s="58"/>
      <c r="B275" s="58">
        <f>IF(TRIM(I275)&lt;&gt;"",COUNTA($I$6:I275),"")</f>
        <v>249</v>
      </c>
      <c r="C275" s="266" t="s">
        <v>1477</v>
      </c>
      <c r="D275" s="93" t="s">
        <v>1680</v>
      </c>
      <c r="E275" s="96" t="s">
        <v>1681</v>
      </c>
      <c r="F275" s="96" t="s">
        <v>1682</v>
      </c>
      <c r="G275" s="108" t="s">
        <v>1677</v>
      </c>
      <c r="H275" s="98">
        <v>150000</v>
      </c>
      <c r="I275" s="4">
        <v>0</v>
      </c>
      <c r="J275" s="62">
        <f t="shared" si="4"/>
        <v>0</v>
      </c>
      <c r="K275" s="26"/>
      <c r="L275" s="26"/>
      <c r="M275" s="26"/>
    </row>
    <row r="276" spans="1:13" x14ac:dyDescent="0.25">
      <c r="A276" s="53">
        <v>3</v>
      </c>
      <c r="B276" s="53" t="str">
        <f>IF(TRIM(I276)&lt;&gt;"",COUNTA($I$6:I276),"")</f>
        <v/>
      </c>
      <c r="C276" s="298" t="s">
        <v>1477</v>
      </c>
      <c r="D276" s="87" t="s">
        <v>1492</v>
      </c>
      <c r="E276" s="88" t="s">
        <v>1493</v>
      </c>
      <c r="F276" s="88"/>
      <c r="G276" s="90"/>
      <c r="H276" s="91"/>
      <c r="I276" s="2"/>
      <c r="J276" s="1">
        <f>ROUND(SUM(J277:J292),2)</f>
        <v>0</v>
      </c>
      <c r="K276" s="26"/>
      <c r="L276" s="26"/>
      <c r="M276" s="26"/>
    </row>
    <row r="277" spans="1:13" x14ac:dyDescent="0.25">
      <c r="A277" s="58"/>
      <c r="B277" s="58">
        <f>IF(TRIM(I277)&lt;&gt;"",COUNTA($I$6:I277),"")</f>
        <v>250</v>
      </c>
      <c r="C277" s="266" t="s">
        <v>1477</v>
      </c>
      <c r="D277" s="93" t="s">
        <v>1683</v>
      </c>
      <c r="E277" s="96" t="s">
        <v>1684</v>
      </c>
      <c r="F277" s="96" t="s">
        <v>1685</v>
      </c>
      <c r="G277" s="97" t="s">
        <v>403</v>
      </c>
      <c r="H277" s="98">
        <v>175</v>
      </c>
      <c r="I277" s="4">
        <v>0</v>
      </c>
      <c r="J277" s="62">
        <f t="shared" si="4"/>
        <v>0</v>
      </c>
      <c r="K277" s="26"/>
      <c r="L277" s="26"/>
      <c r="M277" s="26"/>
    </row>
    <row r="278" spans="1:13" ht="22.5" x14ac:dyDescent="0.25">
      <c r="A278" s="58"/>
      <c r="B278" s="58">
        <f>IF(TRIM(I278)&lt;&gt;"",COUNTA($I$6:I278),"")</f>
        <v>251</v>
      </c>
      <c r="C278" s="266" t="s">
        <v>1477</v>
      </c>
      <c r="D278" s="93" t="s">
        <v>1686</v>
      </c>
      <c r="E278" s="96" t="s">
        <v>1687</v>
      </c>
      <c r="F278" s="96" t="s">
        <v>1688</v>
      </c>
      <c r="G278" s="97" t="s">
        <v>403</v>
      </c>
      <c r="H278" s="98">
        <v>625</v>
      </c>
      <c r="I278" s="4">
        <v>0</v>
      </c>
      <c r="J278" s="62">
        <f t="shared" si="4"/>
        <v>0</v>
      </c>
      <c r="K278" s="26"/>
      <c r="L278" s="26"/>
      <c r="M278" s="26"/>
    </row>
    <row r="279" spans="1:13" ht="22.5" x14ac:dyDescent="0.25">
      <c r="A279" s="58"/>
      <c r="B279" s="58">
        <f>IF(TRIM(I279)&lt;&gt;"",COUNTA($I$6:I279),"")</f>
        <v>252</v>
      </c>
      <c r="C279" s="266" t="s">
        <v>1477</v>
      </c>
      <c r="D279" s="93" t="s">
        <v>1689</v>
      </c>
      <c r="E279" s="96" t="s">
        <v>1690</v>
      </c>
      <c r="F279" s="96" t="s">
        <v>1691</v>
      </c>
      <c r="G279" s="97" t="s">
        <v>403</v>
      </c>
      <c r="H279" s="98">
        <v>15</v>
      </c>
      <c r="I279" s="4">
        <v>0</v>
      </c>
      <c r="J279" s="62">
        <f t="shared" si="4"/>
        <v>0</v>
      </c>
      <c r="K279" s="26"/>
      <c r="L279" s="26"/>
      <c r="M279" s="26"/>
    </row>
    <row r="280" spans="1:13" ht="22.5" x14ac:dyDescent="0.25">
      <c r="A280" s="58"/>
      <c r="B280" s="58">
        <f>IF(TRIM(I280)&lt;&gt;"",COUNTA($I$6:I280),"")</f>
        <v>253</v>
      </c>
      <c r="C280" s="266" t="s">
        <v>1477</v>
      </c>
      <c r="D280" s="93" t="s">
        <v>1692</v>
      </c>
      <c r="E280" s="96" t="s">
        <v>1693</v>
      </c>
      <c r="F280" s="96" t="s">
        <v>1694</v>
      </c>
      <c r="G280" s="97" t="s">
        <v>403</v>
      </c>
      <c r="H280" s="98">
        <v>45</v>
      </c>
      <c r="I280" s="4">
        <v>0</v>
      </c>
      <c r="J280" s="62">
        <f t="shared" si="4"/>
        <v>0</v>
      </c>
      <c r="K280" s="26"/>
      <c r="L280" s="26"/>
      <c r="M280" s="26"/>
    </row>
    <row r="281" spans="1:13" ht="22.5" x14ac:dyDescent="0.25">
      <c r="A281" s="58"/>
      <c r="B281" s="58">
        <f>IF(TRIM(I281)&lt;&gt;"",COUNTA($I$6:I281),"")</f>
        <v>254</v>
      </c>
      <c r="C281" s="266" t="s">
        <v>1477</v>
      </c>
      <c r="D281" s="93" t="s">
        <v>1695</v>
      </c>
      <c r="E281" s="96" t="s">
        <v>1693</v>
      </c>
      <c r="F281" s="96" t="s">
        <v>1696</v>
      </c>
      <c r="G281" s="97" t="s">
        <v>403</v>
      </c>
      <c r="H281" s="98">
        <v>120</v>
      </c>
      <c r="I281" s="4">
        <v>0</v>
      </c>
      <c r="J281" s="62">
        <f t="shared" si="4"/>
        <v>0</v>
      </c>
      <c r="K281" s="26"/>
      <c r="L281" s="26"/>
      <c r="M281" s="26"/>
    </row>
    <row r="282" spans="1:13" ht="22.5" x14ac:dyDescent="0.25">
      <c r="A282" s="58"/>
      <c r="B282" s="58">
        <f>IF(TRIM(I282)&lt;&gt;"",COUNTA($I$6:I282),"")</f>
        <v>255</v>
      </c>
      <c r="C282" s="266" t="s">
        <v>1477</v>
      </c>
      <c r="D282" s="93" t="s">
        <v>1697</v>
      </c>
      <c r="E282" s="96" t="s">
        <v>1693</v>
      </c>
      <c r="F282" s="96" t="s">
        <v>1698</v>
      </c>
      <c r="G282" s="97" t="s">
        <v>403</v>
      </c>
      <c r="H282" s="98">
        <v>32</v>
      </c>
      <c r="I282" s="4">
        <v>0</v>
      </c>
      <c r="J282" s="62">
        <f t="shared" si="4"/>
        <v>0</v>
      </c>
      <c r="K282" s="26"/>
      <c r="L282" s="26"/>
      <c r="M282" s="26"/>
    </row>
    <row r="283" spans="1:13" ht="33.75" x14ac:dyDescent="0.25">
      <c r="A283" s="58"/>
      <c r="B283" s="58">
        <f>IF(TRIM(I283)&lt;&gt;"",COUNTA($I$6:I283),"")</f>
        <v>256</v>
      </c>
      <c r="C283" s="266" t="s">
        <v>1477</v>
      </c>
      <c r="D283" s="93" t="s">
        <v>1699</v>
      </c>
      <c r="E283" s="96" t="s">
        <v>1700</v>
      </c>
      <c r="F283" s="96" t="s">
        <v>1701</v>
      </c>
      <c r="G283" s="97" t="s">
        <v>403</v>
      </c>
      <c r="H283" s="98">
        <v>320</v>
      </c>
      <c r="I283" s="4">
        <v>0</v>
      </c>
      <c r="J283" s="62">
        <f t="shared" si="4"/>
        <v>0</v>
      </c>
      <c r="K283" s="26"/>
      <c r="L283" s="26"/>
      <c r="M283" s="26"/>
    </row>
    <row r="284" spans="1:13" ht="22.5" x14ac:dyDescent="0.25">
      <c r="A284" s="58"/>
      <c r="B284" s="58">
        <f>IF(TRIM(I284)&lt;&gt;"",COUNTA($I$6:I284),"")</f>
        <v>257</v>
      </c>
      <c r="C284" s="266" t="s">
        <v>1477</v>
      </c>
      <c r="D284" s="93" t="s">
        <v>1702</v>
      </c>
      <c r="E284" s="96" t="s">
        <v>1703</v>
      </c>
      <c r="F284" s="96" t="s">
        <v>1704</v>
      </c>
      <c r="G284" s="97" t="s">
        <v>403</v>
      </c>
      <c r="H284" s="98">
        <v>48</v>
      </c>
      <c r="I284" s="4">
        <v>0</v>
      </c>
      <c r="J284" s="62">
        <f t="shared" si="4"/>
        <v>0</v>
      </c>
      <c r="K284" s="26"/>
      <c r="L284" s="26"/>
      <c r="M284" s="26"/>
    </row>
    <row r="285" spans="1:13" ht="22.5" x14ac:dyDescent="0.25">
      <c r="A285" s="58"/>
      <c r="B285" s="58">
        <f>IF(TRIM(I285)&lt;&gt;"",COUNTA($I$6:I285),"")</f>
        <v>258</v>
      </c>
      <c r="C285" s="266" t="s">
        <v>1477</v>
      </c>
      <c r="D285" s="93" t="s">
        <v>1705</v>
      </c>
      <c r="E285" s="96" t="s">
        <v>1687</v>
      </c>
      <c r="F285" s="96" t="s">
        <v>1706</v>
      </c>
      <c r="G285" s="97" t="s">
        <v>403</v>
      </c>
      <c r="H285" s="98">
        <v>520</v>
      </c>
      <c r="I285" s="4">
        <v>0</v>
      </c>
      <c r="J285" s="62">
        <f t="shared" si="4"/>
        <v>0</v>
      </c>
      <c r="K285" s="26"/>
      <c r="L285" s="26"/>
      <c r="M285" s="26"/>
    </row>
    <row r="286" spans="1:13" ht="22.5" x14ac:dyDescent="0.25">
      <c r="A286" s="58"/>
      <c r="B286" s="58">
        <f>IF(TRIM(I286)&lt;&gt;"",COUNTA($I$6:I286),"")</f>
        <v>259</v>
      </c>
      <c r="C286" s="266" t="s">
        <v>1477</v>
      </c>
      <c r="D286" s="93" t="s">
        <v>1707</v>
      </c>
      <c r="E286" s="96" t="s">
        <v>1687</v>
      </c>
      <c r="F286" s="96" t="s">
        <v>1708</v>
      </c>
      <c r="G286" s="97" t="s">
        <v>403</v>
      </c>
      <c r="H286" s="98">
        <v>70</v>
      </c>
      <c r="I286" s="4">
        <v>0</v>
      </c>
      <c r="J286" s="62">
        <f t="shared" si="4"/>
        <v>0</v>
      </c>
      <c r="K286" s="26"/>
      <c r="L286" s="26"/>
      <c r="M286" s="26"/>
    </row>
    <row r="287" spans="1:13" ht="22.5" x14ac:dyDescent="0.25">
      <c r="A287" s="58"/>
      <c r="B287" s="58">
        <f>IF(TRIM(I287)&lt;&gt;"",COUNTA($I$6:I287),"")</f>
        <v>260</v>
      </c>
      <c r="C287" s="266" t="s">
        <v>1477</v>
      </c>
      <c r="D287" s="93" t="s">
        <v>1709</v>
      </c>
      <c r="E287" s="96" t="s">
        <v>1710</v>
      </c>
      <c r="F287" s="96" t="s">
        <v>1711</v>
      </c>
      <c r="G287" s="97" t="s">
        <v>403</v>
      </c>
      <c r="H287" s="98">
        <v>700</v>
      </c>
      <c r="I287" s="4">
        <v>0</v>
      </c>
      <c r="J287" s="62">
        <f t="shared" si="4"/>
        <v>0</v>
      </c>
      <c r="K287" s="26"/>
      <c r="L287" s="26"/>
      <c r="M287" s="26"/>
    </row>
    <row r="288" spans="1:13" ht="22.5" x14ac:dyDescent="0.25">
      <c r="A288" s="58"/>
      <c r="B288" s="58">
        <f>IF(TRIM(I288)&lt;&gt;"",COUNTA($I$6:I288),"")</f>
        <v>261</v>
      </c>
      <c r="C288" s="266" t="s">
        <v>1477</v>
      </c>
      <c r="D288" s="93" t="s">
        <v>1712</v>
      </c>
      <c r="E288" s="96" t="s">
        <v>1700</v>
      </c>
      <c r="F288" s="96" t="s">
        <v>1713</v>
      </c>
      <c r="G288" s="97" t="s">
        <v>403</v>
      </c>
      <c r="H288" s="98">
        <v>55</v>
      </c>
      <c r="I288" s="4">
        <v>0</v>
      </c>
      <c r="J288" s="62">
        <f t="shared" si="4"/>
        <v>0</v>
      </c>
      <c r="K288" s="26"/>
      <c r="L288" s="26"/>
      <c r="M288" s="26"/>
    </row>
    <row r="289" spans="1:13" ht="22.5" x14ac:dyDescent="0.25">
      <c r="A289" s="58"/>
      <c r="B289" s="58">
        <f>IF(TRIM(I289)&lt;&gt;"",COUNTA($I$6:I289),"")</f>
        <v>262</v>
      </c>
      <c r="C289" s="266" t="s">
        <v>1477</v>
      </c>
      <c r="D289" s="93" t="s">
        <v>1714</v>
      </c>
      <c r="E289" s="96" t="s">
        <v>1715</v>
      </c>
      <c r="F289" s="96" t="s">
        <v>1716</v>
      </c>
      <c r="G289" s="97" t="s">
        <v>403</v>
      </c>
      <c r="H289" s="98">
        <v>40</v>
      </c>
      <c r="I289" s="4">
        <v>0</v>
      </c>
      <c r="J289" s="62">
        <f t="shared" si="4"/>
        <v>0</v>
      </c>
      <c r="K289" s="26"/>
      <c r="L289" s="26"/>
      <c r="M289" s="26"/>
    </row>
    <row r="290" spans="1:13" ht="45" x14ac:dyDescent="0.25">
      <c r="A290" s="58"/>
      <c r="B290" s="58">
        <f>IF(TRIM(I290)&lt;&gt;"",COUNTA($I$6:I290),"")</f>
        <v>263</v>
      </c>
      <c r="C290" s="266" t="s">
        <v>1477</v>
      </c>
      <c r="D290" s="93" t="s">
        <v>1717</v>
      </c>
      <c r="E290" s="96" t="s">
        <v>1715</v>
      </c>
      <c r="F290" s="96" t="s">
        <v>1718</v>
      </c>
      <c r="G290" s="97" t="s">
        <v>403</v>
      </c>
      <c r="H290" s="98">
        <v>150</v>
      </c>
      <c r="I290" s="4">
        <v>0</v>
      </c>
      <c r="J290" s="62">
        <f t="shared" si="4"/>
        <v>0</v>
      </c>
      <c r="K290" s="26"/>
      <c r="L290" s="26"/>
      <c r="M290" s="26"/>
    </row>
    <row r="291" spans="1:13" ht="22.5" x14ac:dyDescent="0.25">
      <c r="A291" s="58"/>
      <c r="B291" s="58">
        <f>IF(TRIM(I291)&lt;&gt;"",COUNTA($I$6:I291),"")</f>
        <v>264</v>
      </c>
      <c r="C291" s="266" t="s">
        <v>1477</v>
      </c>
      <c r="D291" s="93" t="s">
        <v>1719</v>
      </c>
      <c r="E291" s="96" t="s">
        <v>1720</v>
      </c>
      <c r="F291" s="96" t="s">
        <v>1721</v>
      </c>
      <c r="G291" s="97" t="s">
        <v>403</v>
      </c>
      <c r="H291" s="98">
        <v>5</v>
      </c>
      <c r="I291" s="4">
        <v>0</v>
      </c>
      <c r="J291" s="62">
        <f t="shared" si="4"/>
        <v>0</v>
      </c>
      <c r="K291" s="26"/>
      <c r="L291" s="26"/>
      <c r="M291" s="26"/>
    </row>
    <row r="292" spans="1:13" ht="22.5" x14ac:dyDescent="0.25">
      <c r="A292" s="58"/>
      <c r="B292" s="58">
        <f>IF(TRIM(I292)&lt;&gt;"",COUNTA($I$6:I292),"")</f>
        <v>265</v>
      </c>
      <c r="C292" s="266" t="s">
        <v>1477</v>
      </c>
      <c r="D292" s="93" t="s">
        <v>1722</v>
      </c>
      <c r="E292" s="96" t="s">
        <v>1720</v>
      </c>
      <c r="F292" s="96" t="s">
        <v>1723</v>
      </c>
      <c r="G292" s="97" t="s">
        <v>403</v>
      </c>
      <c r="H292" s="98">
        <v>5</v>
      </c>
      <c r="I292" s="4">
        <v>0</v>
      </c>
      <c r="J292" s="62">
        <f t="shared" si="4"/>
        <v>0</v>
      </c>
      <c r="K292" s="26"/>
      <c r="L292" s="26"/>
      <c r="M292" s="26"/>
    </row>
    <row r="293" spans="1:13" ht="270" x14ac:dyDescent="0.25">
      <c r="A293" s="53">
        <v>3</v>
      </c>
      <c r="B293" s="53" t="str">
        <f>IF(TRIM(I293)&lt;&gt;"",COUNTA($I$6:I293),"")</f>
        <v/>
      </c>
      <c r="C293" s="298" t="s">
        <v>1477</v>
      </c>
      <c r="D293" s="87" t="s">
        <v>1495</v>
      </c>
      <c r="E293" s="88" t="s">
        <v>1496</v>
      </c>
      <c r="F293" s="95" t="s">
        <v>3083</v>
      </c>
      <c r="G293" s="90"/>
      <c r="H293" s="91"/>
      <c r="I293" s="2"/>
      <c r="J293" s="2">
        <f>ROUND(SUM(J294:J302),2)</f>
        <v>0</v>
      </c>
      <c r="K293" s="26"/>
      <c r="L293" s="26"/>
      <c r="M293" s="26"/>
    </row>
    <row r="294" spans="1:13" ht="22.5" x14ac:dyDescent="0.25">
      <c r="A294" s="58"/>
      <c r="B294" s="58">
        <f>IF(TRIM(I294)&lt;&gt;"",COUNTA($I$6:I294),"")</f>
        <v>266</v>
      </c>
      <c r="C294" s="266" t="s">
        <v>1477</v>
      </c>
      <c r="D294" s="93" t="s">
        <v>1726</v>
      </c>
      <c r="E294" s="96" t="s">
        <v>1727</v>
      </c>
      <c r="F294" s="96" t="s">
        <v>1728</v>
      </c>
      <c r="G294" s="108" t="s">
        <v>1677</v>
      </c>
      <c r="H294" s="101">
        <v>30000</v>
      </c>
      <c r="I294" s="4">
        <v>0</v>
      </c>
      <c r="J294" s="62">
        <f t="shared" ref="J294:J357" si="5">IF(ISNUMBER(H294),ROUND(H294*I294,2),"")</f>
        <v>0</v>
      </c>
      <c r="K294" s="26"/>
      <c r="L294" s="26"/>
      <c r="M294" s="26"/>
    </row>
    <row r="295" spans="1:13" ht="56.25" x14ac:dyDescent="0.25">
      <c r="A295" s="58"/>
      <c r="B295" s="58">
        <f>IF(TRIM(I295)&lt;&gt;"",COUNTA($I$6:I295),"")</f>
        <v>267</v>
      </c>
      <c r="C295" s="266" t="s">
        <v>1477</v>
      </c>
      <c r="D295" s="93" t="s">
        <v>1729</v>
      </c>
      <c r="E295" s="96" t="s">
        <v>1730</v>
      </c>
      <c r="F295" s="106" t="s">
        <v>1731</v>
      </c>
      <c r="G295" s="108" t="s">
        <v>1677</v>
      </c>
      <c r="H295" s="101">
        <v>150000</v>
      </c>
      <c r="I295" s="4">
        <v>0</v>
      </c>
      <c r="J295" s="62">
        <f t="shared" si="5"/>
        <v>0</v>
      </c>
      <c r="K295" s="26"/>
      <c r="L295" s="26"/>
      <c r="M295" s="26"/>
    </row>
    <row r="296" spans="1:13" ht="22.5" x14ac:dyDescent="0.25">
      <c r="A296" s="58"/>
      <c r="B296" s="58">
        <f>IF(TRIM(I296)&lt;&gt;"",COUNTA($I$6:I296),"")</f>
        <v>268</v>
      </c>
      <c r="C296" s="266" t="s">
        <v>1477</v>
      </c>
      <c r="D296" s="93" t="s">
        <v>1732</v>
      </c>
      <c r="E296" s="96" t="s">
        <v>1733</v>
      </c>
      <c r="F296" s="106" t="s">
        <v>1734</v>
      </c>
      <c r="G296" s="108" t="s">
        <v>1677</v>
      </c>
      <c r="H296" s="101">
        <v>10000</v>
      </c>
      <c r="I296" s="4">
        <v>0</v>
      </c>
      <c r="J296" s="62">
        <f t="shared" si="5"/>
        <v>0</v>
      </c>
      <c r="K296" s="26"/>
      <c r="L296" s="26"/>
      <c r="M296" s="26"/>
    </row>
    <row r="297" spans="1:13" ht="45" x14ac:dyDescent="0.25">
      <c r="A297" s="58"/>
      <c r="B297" s="58">
        <f>IF(TRIM(I297)&lt;&gt;"",COUNTA($I$6:I297),"")</f>
        <v>269</v>
      </c>
      <c r="C297" s="266" t="s">
        <v>1477</v>
      </c>
      <c r="D297" s="93" t="s">
        <v>1735</v>
      </c>
      <c r="E297" s="106" t="s">
        <v>1736</v>
      </c>
      <c r="F297" s="96" t="s">
        <v>1737</v>
      </c>
      <c r="G297" s="108" t="s">
        <v>25</v>
      </c>
      <c r="H297" s="101">
        <v>30</v>
      </c>
      <c r="I297" s="4">
        <v>0</v>
      </c>
      <c r="J297" s="62">
        <f t="shared" si="5"/>
        <v>0</v>
      </c>
      <c r="K297" s="26"/>
      <c r="L297" s="26"/>
      <c r="M297" s="26"/>
    </row>
    <row r="298" spans="1:13" ht="33.75" x14ac:dyDescent="0.25">
      <c r="A298" s="58"/>
      <c r="B298" s="58">
        <f>IF(TRIM(I298)&lt;&gt;"",COUNTA($I$6:I298),"")</f>
        <v>270</v>
      </c>
      <c r="C298" s="266" t="s">
        <v>1477</v>
      </c>
      <c r="D298" s="93" t="s">
        <v>1738</v>
      </c>
      <c r="E298" s="106" t="s">
        <v>1739</v>
      </c>
      <c r="F298" s="96" t="s">
        <v>1740</v>
      </c>
      <c r="G298" s="108" t="s">
        <v>25</v>
      </c>
      <c r="H298" s="101">
        <v>60</v>
      </c>
      <c r="I298" s="4">
        <v>0</v>
      </c>
      <c r="J298" s="62">
        <f t="shared" si="5"/>
        <v>0</v>
      </c>
      <c r="K298" s="26"/>
      <c r="L298" s="26"/>
      <c r="M298" s="26"/>
    </row>
    <row r="299" spans="1:13" ht="33.75" x14ac:dyDescent="0.25">
      <c r="A299" s="58"/>
      <c r="B299" s="58">
        <f>IF(TRIM(I299)&lt;&gt;"",COUNTA($I$6:I299),"")</f>
        <v>271</v>
      </c>
      <c r="C299" s="266" t="s">
        <v>1477</v>
      </c>
      <c r="D299" s="93" t="s">
        <v>1741</v>
      </c>
      <c r="E299" s="106" t="s">
        <v>1742</v>
      </c>
      <c r="F299" s="96" t="s">
        <v>1743</v>
      </c>
      <c r="G299" s="108" t="s">
        <v>25</v>
      </c>
      <c r="H299" s="101">
        <v>525</v>
      </c>
      <c r="I299" s="4">
        <v>0</v>
      </c>
      <c r="J299" s="62">
        <f t="shared" si="5"/>
        <v>0</v>
      </c>
      <c r="K299" s="26"/>
      <c r="L299" s="26"/>
      <c r="M299" s="26"/>
    </row>
    <row r="300" spans="1:13" ht="33.75" x14ac:dyDescent="0.25">
      <c r="A300" s="58"/>
      <c r="B300" s="58">
        <f>IF(TRIM(I300)&lt;&gt;"",COUNTA($I$6:I300),"")</f>
        <v>272</v>
      </c>
      <c r="C300" s="266" t="s">
        <v>1477</v>
      </c>
      <c r="D300" s="93" t="s">
        <v>1744</v>
      </c>
      <c r="E300" s="106" t="s">
        <v>1742</v>
      </c>
      <c r="F300" s="96" t="s">
        <v>1745</v>
      </c>
      <c r="G300" s="108" t="s">
        <v>25</v>
      </c>
      <c r="H300" s="101">
        <v>50</v>
      </c>
      <c r="I300" s="4">
        <v>0</v>
      </c>
      <c r="J300" s="62">
        <f t="shared" si="5"/>
        <v>0</v>
      </c>
      <c r="K300" s="26"/>
      <c r="L300" s="26"/>
      <c r="M300" s="26"/>
    </row>
    <row r="301" spans="1:13" ht="22.5" x14ac:dyDescent="0.25">
      <c r="A301" s="58"/>
      <c r="B301" s="58">
        <f>IF(TRIM(I301)&lt;&gt;"",COUNTA($I$6:I301),"")</f>
        <v>273</v>
      </c>
      <c r="C301" s="266" t="s">
        <v>1477</v>
      </c>
      <c r="D301" s="93" t="s">
        <v>1746</v>
      </c>
      <c r="E301" s="106" t="s">
        <v>1747</v>
      </c>
      <c r="F301" s="96" t="s">
        <v>1748</v>
      </c>
      <c r="G301" s="108" t="s">
        <v>446</v>
      </c>
      <c r="H301" s="101">
        <v>685</v>
      </c>
      <c r="I301" s="4">
        <v>0</v>
      </c>
      <c r="J301" s="62">
        <f t="shared" si="5"/>
        <v>0</v>
      </c>
      <c r="K301" s="26"/>
      <c r="L301" s="26"/>
      <c r="M301" s="26"/>
    </row>
    <row r="302" spans="1:13" ht="56.25" x14ac:dyDescent="0.25">
      <c r="A302" s="58"/>
      <c r="B302" s="58">
        <f>IF(TRIM(I302)&lt;&gt;"",COUNTA($I$6:I302),"")</f>
        <v>274</v>
      </c>
      <c r="C302" s="266" t="s">
        <v>1477</v>
      </c>
      <c r="D302" s="93" t="s">
        <v>1749</v>
      </c>
      <c r="E302" s="106" t="s">
        <v>1750</v>
      </c>
      <c r="F302" s="96" t="s">
        <v>1751</v>
      </c>
      <c r="G302" s="108" t="s">
        <v>1752</v>
      </c>
      <c r="H302" s="101">
        <v>1</v>
      </c>
      <c r="I302" s="4">
        <v>0</v>
      </c>
      <c r="J302" s="62">
        <f t="shared" si="5"/>
        <v>0</v>
      </c>
      <c r="K302" s="26"/>
      <c r="L302" s="26"/>
      <c r="M302" s="26"/>
    </row>
    <row r="303" spans="1:13" ht="371.25" x14ac:dyDescent="0.25">
      <c r="A303" s="53">
        <v>3</v>
      </c>
      <c r="B303" s="53" t="str">
        <f>IF(TRIM(I303)&lt;&gt;"",COUNTA($I$6:I303),"")</f>
        <v/>
      </c>
      <c r="C303" s="298" t="s">
        <v>1477</v>
      </c>
      <c r="D303" s="87" t="s">
        <v>1497</v>
      </c>
      <c r="E303" s="88" t="s">
        <v>1498</v>
      </c>
      <c r="F303" s="95" t="s">
        <v>3084</v>
      </c>
      <c r="G303" s="90"/>
      <c r="H303" s="91"/>
      <c r="I303" s="2"/>
      <c r="J303" s="1">
        <f>ROUND(SUM(J304),2)</f>
        <v>0</v>
      </c>
      <c r="K303" s="26"/>
      <c r="L303" s="26"/>
      <c r="M303" s="26"/>
    </row>
    <row r="304" spans="1:13" ht="225" x14ac:dyDescent="0.25">
      <c r="A304" s="58"/>
      <c r="B304" s="58">
        <f>IF(TRIM(I304)&lt;&gt;"",COUNTA($I$6:I304),"")</f>
        <v>275</v>
      </c>
      <c r="C304" s="266" t="s">
        <v>1477</v>
      </c>
      <c r="D304" s="93" t="s">
        <v>1753</v>
      </c>
      <c r="E304" s="106" t="s">
        <v>1754</v>
      </c>
      <c r="F304" s="96" t="s">
        <v>1755</v>
      </c>
      <c r="G304" s="108" t="s">
        <v>1</v>
      </c>
      <c r="H304" s="101">
        <v>3</v>
      </c>
      <c r="I304" s="4">
        <v>0</v>
      </c>
      <c r="J304" s="62">
        <f t="shared" si="5"/>
        <v>0</v>
      </c>
      <c r="K304" s="26"/>
      <c r="L304" s="26"/>
      <c r="M304" s="26"/>
    </row>
    <row r="305" spans="1:13" ht="78.75" x14ac:dyDescent="0.25">
      <c r="A305" s="53">
        <v>3</v>
      </c>
      <c r="B305" s="53" t="str">
        <f>IF(TRIM(I305)&lt;&gt;"",COUNTA($I$6:I305),"")</f>
        <v/>
      </c>
      <c r="C305" s="298" t="s">
        <v>1477</v>
      </c>
      <c r="D305" s="87" t="s">
        <v>1499</v>
      </c>
      <c r="E305" s="88" t="s">
        <v>1500</v>
      </c>
      <c r="F305" s="95" t="s">
        <v>3085</v>
      </c>
      <c r="G305" s="90"/>
      <c r="H305" s="91"/>
      <c r="I305" s="2"/>
      <c r="J305" s="1">
        <f>ROUND(SUM(J306:J308),2)</f>
        <v>0</v>
      </c>
      <c r="K305" s="26"/>
      <c r="L305" s="26"/>
      <c r="M305" s="26"/>
    </row>
    <row r="306" spans="1:13" ht="33.75" x14ac:dyDescent="0.25">
      <c r="A306" s="58"/>
      <c r="B306" s="58">
        <f>IF(TRIM(I306)&lt;&gt;"",COUNTA($I$6:I306),"")</f>
        <v>276</v>
      </c>
      <c r="C306" s="266" t="s">
        <v>1477</v>
      </c>
      <c r="D306" s="93" t="s">
        <v>1756</v>
      </c>
      <c r="E306" s="96" t="s">
        <v>3119</v>
      </c>
      <c r="F306" s="96" t="s">
        <v>1757</v>
      </c>
      <c r="G306" s="97" t="s">
        <v>446</v>
      </c>
      <c r="H306" s="98">
        <v>641</v>
      </c>
      <c r="I306" s="4">
        <v>0</v>
      </c>
      <c r="J306" s="62">
        <f t="shared" si="5"/>
        <v>0</v>
      </c>
      <c r="K306" s="26"/>
      <c r="L306" s="26"/>
      <c r="M306" s="26"/>
    </row>
    <row r="307" spans="1:13" ht="101.25" x14ac:dyDescent="0.25">
      <c r="A307" s="58"/>
      <c r="B307" s="58">
        <f>IF(TRIM(I307)&lt;&gt;"",COUNTA($I$6:I307),"")</f>
        <v>277</v>
      </c>
      <c r="C307" s="266" t="s">
        <v>1477</v>
      </c>
      <c r="D307" s="93" t="s">
        <v>1758</v>
      </c>
      <c r="E307" s="96" t="s">
        <v>1759</v>
      </c>
      <c r="F307" s="96" t="s">
        <v>1760</v>
      </c>
      <c r="G307" s="97" t="s">
        <v>2</v>
      </c>
      <c r="H307" s="101">
        <v>1</v>
      </c>
      <c r="I307" s="4">
        <v>0</v>
      </c>
      <c r="J307" s="62">
        <f t="shared" si="5"/>
        <v>0</v>
      </c>
      <c r="K307" s="26"/>
      <c r="L307" s="26"/>
      <c r="M307" s="26"/>
    </row>
    <row r="308" spans="1:13" ht="22.5" x14ac:dyDescent="0.25">
      <c r="A308" s="58"/>
      <c r="B308" s="58">
        <f>IF(TRIM(I308)&lt;&gt;"",COUNTA($I$6:I308),"")</f>
        <v>278</v>
      </c>
      <c r="C308" s="266" t="s">
        <v>1477</v>
      </c>
      <c r="D308" s="93" t="s">
        <v>1761</v>
      </c>
      <c r="E308" s="96" t="s">
        <v>1762</v>
      </c>
      <c r="F308" s="96" t="s">
        <v>1763</v>
      </c>
      <c r="G308" s="97" t="s">
        <v>1</v>
      </c>
      <c r="H308" s="101">
        <v>1</v>
      </c>
      <c r="I308" s="4">
        <v>0</v>
      </c>
      <c r="J308" s="62">
        <f t="shared" si="5"/>
        <v>0</v>
      </c>
      <c r="K308" s="26"/>
      <c r="L308" s="26"/>
      <c r="M308" s="26"/>
    </row>
    <row r="309" spans="1:13" ht="22.5" x14ac:dyDescent="0.25">
      <c r="A309" s="53">
        <v>3</v>
      </c>
      <c r="B309" s="53" t="str">
        <f>IF(TRIM(I309)&lt;&gt;"",COUNTA($I$6:I309),"")</f>
        <v/>
      </c>
      <c r="C309" s="298" t="s">
        <v>1477</v>
      </c>
      <c r="D309" s="87" t="s">
        <v>1501</v>
      </c>
      <c r="E309" s="88" t="s">
        <v>1502</v>
      </c>
      <c r="F309" s="95" t="s">
        <v>1764</v>
      </c>
      <c r="G309" s="90"/>
      <c r="H309" s="91"/>
      <c r="I309" s="2"/>
      <c r="J309" s="1">
        <f>ROUND(SUM(J310:J311),2)</f>
        <v>0</v>
      </c>
      <c r="K309" s="26"/>
      <c r="L309" s="26"/>
      <c r="M309" s="26"/>
    </row>
    <row r="310" spans="1:13" ht="45" x14ac:dyDescent="0.25">
      <c r="A310" s="58"/>
      <c r="B310" s="58">
        <f>IF(TRIM(I310)&lt;&gt;"",COUNTA($I$6:I310),"")</f>
        <v>279</v>
      </c>
      <c r="C310" s="266">
        <v>1400</v>
      </c>
      <c r="D310" s="93" t="s">
        <v>1765</v>
      </c>
      <c r="E310" s="96" t="s">
        <v>1766</v>
      </c>
      <c r="F310" s="96" t="s">
        <v>1767</v>
      </c>
      <c r="G310" s="99" t="s">
        <v>446</v>
      </c>
      <c r="H310" s="98">
        <v>650</v>
      </c>
      <c r="I310" s="4">
        <v>0</v>
      </c>
      <c r="J310" s="62">
        <f t="shared" si="5"/>
        <v>0</v>
      </c>
      <c r="K310" s="26"/>
      <c r="L310" s="26"/>
      <c r="M310" s="26"/>
    </row>
    <row r="311" spans="1:13" ht="22.5" x14ac:dyDescent="0.25">
      <c r="A311" s="58"/>
      <c r="B311" s="58">
        <f>IF(TRIM(I311)&lt;&gt;"",COUNTA($I$6:I311),"")</f>
        <v>280</v>
      </c>
      <c r="C311" s="266">
        <v>1400</v>
      </c>
      <c r="D311" s="93" t="s">
        <v>1765</v>
      </c>
      <c r="E311" s="96" t="s">
        <v>1766</v>
      </c>
      <c r="F311" s="96" t="s">
        <v>1768</v>
      </c>
      <c r="G311" s="99" t="s">
        <v>446</v>
      </c>
      <c r="H311" s="98">
        <v>150</v>
      </c>
      <c r="I311" s="4">
        <v>0</v>
      </c>
      <c r="J311" s="62">
        <f t="shared" si="5"/>
        <v>0</v>
      </c>
      <c r="K311" s="26"/>
      <c r="L311" s="26"/>
      <c r="M311" s="26"/>
    </row>
    <row r="312" spans="1:13" x14ac:dyDescent="0.25">
      <c r="A312" s="53">
        <v>3</v>
      </c>
      <c r="B312" s="53" t="str">
        <f>IF(TRIM(I312)&lt;&gt;"",COUNTA($I$6:I312),"")</f>
        <v/>
      </c>
      <c r="C312" s="298" t="s">
        <v>1477</v>
      </c>
      <c r="D312" s="87" t="s">
        <v>1503</v>
      </c>
      <c r="E312" s="88" t="s">
        <v>1504</v>
      </c>
      <c r="F312" s="95"/>
      <c r="G312" s="90"/>
      <c r="H312" s="91"/>
      <c r="I312" s="2"/>
      <c r="J312" s="1">
        <f>ROUND(SUM(J313:J314),2)</f>
        <v>0</v>
      </c>
      <c r="K312" s="26"/>
      <c r="L312" s="26"/>
      <c r="M312" s="26"/>
    </row>
    <row r="313" spans="1:13" ht="22.5" x14ac:dyDescent="0.25">
      <c r="A313" s="58"/>
      <c r="B313" s="58">
        <f>IF(TRIM(I313)&lt;&gt;"",COUNTA($I$6:I313),"")</f>
        <v>281</v>
      </c>
      <c r="C313" s="266" t="s">
        <v>1477</v>
      </c>
      <c r="D313" s="93" t="s">
        <v>1769</v>
      </c>
      <c r="E313" s="96" t="s">
        <v>1770</v>
      </c>
      <c r="F313" s="96" t="s">
        <v>1771</v>
      </c>
      <c r="G313" s="99" t="s">
        <v>446</v>
      </c>
      <c r="H313" s="101">
        <v>135</v>
      </c>
      <c r="I313" s="4">
        <v>0</v>
      </c>
      <c r="J313" s="62">
        <f t="shared" si="5"/>
        <v>0</v>
      </c>
      <c r="K313" s="26"/>
      <c r="L313" s="26"/>
      <c r="M313" s="26"/>
    </row>
    <row r="314" spans="1:13" ht="22.5" x14ac:dyDescent="0.25">
      <c r="A314" s="58"/>
      <c r="B314" s="58">
        <f>IF(TRIM(I314)&lt;&gt;"",COUNTA($I$6:I314),"")</f>
        <v>282</v>
      </c>
      <c r="C314" s="266" t="s">
        <v>1477</v>
      </c>
      <c r="D314" s="93" t="s">
        <v>1772</v>
      </c>
      <c r="E314" s="96" t="s">
        <v>1773</v>
      </c>
      <c r="F314" s="96" t="s">
        <v>1774</v>
      </c>
      <c r="G314" s="105" t="s">
        <v>446</v>
      </c>
      <c r="H314" s="101">
        <v>450</v>
      </c>
      <c r="I314" s="4">
        <v>0</v>
      </c>
      <c r="J314" s="62">
        <f t="shared" si="5"/>
        <v>0</v>
      </c>
      <c r="K314" s="26"/>
      <c r="L314" s="26"/>
      <c r="M314" s="26"/>
    </row>
    <row r="315" spans="1:13" x14ac:dyDescent="0.25">
      <c r="A315" s="53">
        <v>3</v>
      </c>
      <c r="B315" s="53" t="str">
        <f>IF(TRIM(I315)&lt;&gt;"",COUNTA($I$6:I315),"")</f>
        <v/>
      </c>
      <c r="C315" s="298" t="s">
        <v>1477</v>
      </c>
      <c r="D315" s="87" t="s">
        <v>1505</v>
      </c>
      <c r="E315" s="88" t="s">
        <v>1506</v>
      </c>
      <c r="F315" s="95" t="s">
        <v>1775</v>
      </c>
      <c r="G315" s="90"/>
      <c r="H315" s="91"/>
      <c r="I315" s="2"/>
      <c r="J315" s="1">
        <f>ROUND(SUM(J316),2)</f>
        <v>0</v>
      </c>
      <c r="K315" s="26"/>
      <c r="L315" s="26"/>
      <c r="M315" s="26"/>
    </row>
    <row r="316" spans="1:13" ht="45" x14ac:dyDescent="0.25">
      <c r="A316" s="58"/>
      <c r="B316" s="58">
        <f>IF(TRIM(I316)&lt;&gt;"",COUNTA($I$6:I316),"")</f>
        <v>283</v>
      </c>
      <c r="C316" s="266" t="s">
        <v>1477</v>
      </c>
      <c r="D316" s="93" t="s">
        <v>1776</v>
      </c>
      <c r="E316" s="96" t="s">
        <v>2467</v>
      </c>
      <c r="F316" s="100" t="s">
        <v>1777</v>
      </c>
      <c r="G316" s="99" t="s">
        <v>446</v>
      </c>
      <c r="H316" s="101">
        <v>900</v>
      </c>
      <c r="I316" s="4">
        <v>0</v>
      </c>
      <c r="J316" s="62">
        <f t="shared" si="5"/>
        <v>0</v>
      </c>
      <c r="K316" s="26"/>
      <c r="L316" s="26"/>
      <c r="M316" s="26"/>
    </row>
    <row r="317" spans="1:13" ht="33.75" x14ac:dyDescent="0.25">
      <c r="A317" s="53">
        <v>3</v>
      </c>
      <c r="B317" s="53" t="str">
        <f>IF(TRIM(I317)&lt;&gt;"",COUNTA($I$6:I317),"")</f>
        <v/>
      </c>
      <c r="C317" s="298" t="s">
        <v>1477</v>
      </c>
      <c r="D317" s="87" t="s">
        <v>1507</v>
      </c>
      <c r="E317" s="88" t="s">
        <v>1508</v>
      </c>
      <c r="F317" s="95" t="s">
        <v>1778</v>
      </c>
      <c r="G317" s="90"/>
      <c r="H317" s="91"/>
      <c r="I317" s="2"/>
      <c r="J317" s="1">
        <f>ROUND(SUM(J318:J327),2)</f>
        <v>0</v>
      </c>
      <c r="K317" s="26"/>
      <c r="L317" s="26"/>
      <c r="M317" s="26"/>
    </row>
    <row r="318" spans="1:13" ht="56.25" x14ac:dyDescent="0.25">
      <c r="A318" s="58"/>
      <c r="B318" s="58">
        <f>IF(TRIM(I318)&lt;&gt;"",COUNTA($I$6:I318),"")</f>
        <v>284</v>
      </c>
      <c r="C318" s="266" t="s">
        <v>1477</v>
      </c>
      <c r="D318" s="93" t="s">
        <v>1779</v>
      </c>
      <c r="E318" s="100" t="s">
        <v>1780</v>
      </c>
      <c r="F318" s="96" t="s">
        <v>1781</v>
      </c>
      <c r="G318" s="105" t="s">
        <v>446</v>
      </c>
      <c r="H318" s="101">
        <v>430</v>
      </c>
      <c r="I318" s="4">
        <v>0</v>
      </c>
      <c r="J318" s="62">
        <f t="shared" si="5"/>
        <v>0</v>
      </c>
      <c r="K318" s="26"/>
      <c r="L318" s="26"/>
      <c r="M318" s="26"/>
    </row>
    <row r="319" spans="1:13" ht="45" x14ac:dyDescent="0.25">
      <c r="A319" s="58"/>
      <c r="B319" s="58">
        <f>IF(TRIM(I319)&lt;&gt;"",COUNTA($I$6:I319),"")</f>
        <v>285</v>
      </c>
      <c r="C319" s="266" t="s">
        <v>1477</v>
      </c>
      <c r="D319" s="93" t="s">
        <v>1782</v>
      </c>
      <c r="E319" s="100" t="s">
        <v>1783</v>
      </c>
      <c r="F319" s="96" t="s">
        <v>1784</v>
      </c>
      <c r="G319" s="105" t="s">
        <v>446</v>
      </c>
      <c r="H319" s="101">
        <v>500</v>
      </c>
      <c r="I319" s="4">
        <v>0</v>
      </c>
      <c r="J319" s="62">
        <f t="shared" si="5"/>
        <v>0</v>
      </c>
      <c r="K319" s="26"/>
      <c r="L319" s="26"/>
      <c r="M319" s="26"/>
    </row>
    <row r="320" spans="1:13" ht="45" x14ac:dyDescent="0.25">
      <c r="A320" s="58"/>
      <c r="B320" s="58">
        <f>IF(TRIM(I320)&lt;&gt;"",COUNTA($I$6:I320),"")</f>
        <v>286</v>
      </c>
      <c r="C320" s="266" t="s">
        <v>1477</v>
      </c>
      <c r="D320" s="93" t="s">
        <v>1785</v>
      </c>
      <c r="E320" s="100" t="s">
        <v>1783</v>
      </c>
      <c r="F320" s="96" t="s">
        <v>1786</v>
      </c>
      <c r="G320" s="105" t="s">
        <v>446</v>
      </c>
      <c r="H320" s="101">
        <v>600</v>
      </c>
      <c r="I320" s="4">
        <v>0</v>
      </c>
      <c r="J320" s="62">
        <f t="shared" si="5"/>
        <v>0</v>
      </c>
      <c r="K320" s="26"/>
      <c r="L320" s="26"/>
      <c r="M320" s="26"/>
    </row>
    <row r="321" spans="1:13" ht="56.25" x14ac:dyDescent="0.25">
      <c r="A321" s="58"/>
      <c r="B321" s="58">
        <f>IF(TRIM(I321)&lt;&gt;"",COUNTA($I$6:I321),"")</f>
        <v>287</v>
      </c>
      <c r="C321" s="266" t="s">
        <v>1477</v>
      </c>
      <c r="D321" s="93" t="s">
        <v>1787</v>
      </c>
      <c r="E321" s="100" t="s">
        <v>1788</v>
      </c>
      <c r="F321" s="96" t="s">
        <v>1789</v>
      </c>
      <c r="G321" s="105" t="s">
        <v>446</v>
      </c>
      <c r="H321" s="101">
        <v>2450</v>
      </c>
      <c r="I321" s="4">
        <v>0</v>
      </c>
      <c r="J321" s="62">
        <f t="shared" si="5"/>
        <v>0</v>
      </c>
      <c r="K321" s="26"/>
      <c r="L321" s="26"/>
      <c r="M321" s="26"/>
    </row>
    <row r="322" spans="1:13" ht="45" x14ac:dyDescent="0.25">
      <c r="A322" s="58"/>
      <c r="B322" s="58">
        <f>IF(TRIM(I322)&lt;&gt;"",COUNTA($I$6:I322),"")</f>
        <v>288</v>
      </c>
      <c r="C322" s="266" t="s">
        <v>1477</v>
      </c>
      <c r="D322" s="93" t="s">
        <v>1790</v>
      </c>
      <c r="E322" s="100" t="s">
        <v>1791</v>
      </c>
      <c r="F322" s="96" t="s">
        <v>1792</v>
      </c>
      <c r="G322" s="105" t="s">
        <v>446</v>
      </c>
      <c r="H322" s="101">
        <v>575</v>
      </c>
      <c r="I322" s="4">
        <v>0</v>
      </c>
      <c r="J322" s="62">
        <f t="shared" si="5"/>
        <v>0</v>
      </c>
      <c r="K322" s="26"/>
      <c r="L322" s="26"/>
      <c r="M322" s="26"/>
    </row>
    <row r="323" spans="1:13" ht="45" x14ac:dyDescent="0.25">
      <c r="A323" s="58"/>
      <c r="B323" s="58">
        <f>IF(TRIM(I323)&lt;&gt;"",COUNTA($I$6:I323),"")</f>
        <v>289</v>
      </c>
      <c r="C323" s="266" t="s">
        <v>1477</v>
      </c>
      <c r="D323" s="93" t="s">
        <v>1793</v>
      </c>
      <c r="E323" s="100" t="s">
        <v>1794</v>
      </c>
      <c r="F323" s="96" t="s">
        <v>1795</v>
      </c>
      <c r="G323" s="105" t="s">
        <v>25</v>
      </c>
      <c r="H323" s="101">
        <v>675</v>
      </c>
      <c r="I323" s="4">
        <v>0</v>
      </c>
      <c r="J323" s="62">
        <f t="shared" si="5"/>
        <v>0</v>
      </c>
      <c r="K323" s="26"/>
      <c r="L323" s="26"/>
      <c r="M323" s="26"/>
    </row>
    <row r="324" spans="1:13" ht="33.75" x14ac:dyDescent="0.25">
      <c r="A324" s="58"/>
      <c r="B324" s="58">
        <f>IF(TRIM(I324)&lt;&gt;"",COUNTA($I$6:I324),"")</f>
        <v>290</v>
      </c>
      <c r="C324" s="266" t="s">
        <v>1477</v>
      </c>
      <c r="D324" s="93" t="s">
        <v>1796</v>
      </c>
      <c r="E324" s="100" t="s">
        <v>1794</v>
      </c>
      <c r="F324" s="96" t="s">
        <v>1797</v>
      </c>
      <c r="G324" s="105" t="s">
        <v>446</v>
      </c>
      <c r="H324" s="101">
        <v>320</v>
      </c>
      <c r="I324" s="4">
        <v>0</v>
      </c>
      <c r="J324" s="62">
        <f t="shared" si="5"/>
        <v>0</v>
      </c>
      <c r="K324" s="26"/>
      <c r="L324" s="26"/>
      <c r="M324" s="26"/>
    </row>
    <row r="325" spans="1:13" ht="45" x14ac:dyDescent="0.25">
      <c r="A325" s="58"/>
      <c r="B325" s="58">
        <f>IF(TRIM(I325)&lt;&gt;"",COUNTA($I$6:I325),"")</f>
        <v>291</v>
      </c>
      <c r="C325" s="266" t="s">
        <v>1477</v>
      </c>
      <c r="D325" s="93" t="s">
        <v>1798</v>
      </c>
      <c r="E325" s="100" t="s">
        <v>1794</v>
      </c>
      <c r="F325" s="96" t="s">
        <v>1799</v>
      </c>
      <c r="G325" s="105" t="s">
        <v>446</v>
      </c>
      <c r="H325" s="101">
        <v>30</v>
      </c>
      <c r="I325" s="4">
        <v>0</v>
      </c>
      <c r="J325" s="62">
        <f t="shared" si="5"/>
        <v>0</v>
      </c>
      <c r="K325" s="26"/>
      <c r="L325" s="26"/>
      <c r="M325" s="26"/>
    </row>
    <row r="326" spans="1:13" ht="78.75" x14ac:dyDescent="0.25">
      <c r="A326" s="58"/>
      <c r="B326" s="58">
        <f>IF(TRIM(I326)&lt;&gt;"",COUNTA($I$6:I326),"")</f>
        <v>292</v>
      </c>
      <c r="C326" s="266" t="s">
        <v>1477</v>
      </c>
      <c r="D326" s="93" t="s">
        <v>1800</v>
      </c>
      <c r="E326" s="100" t="s">
        <v>1801</v>
      </c>
      <c r="F326" s="96" t="s">
        <v>1802</v>
      </c>
      <c r="G326" s="105" t="s">
        <v>446</v>
      </c>
      <c r="H326" s="101">
        <v>120</v>
      </c>
      <c r="I326" s="4">
        <v>0</v>
      </c>
      <c r="J326" s="62">
        <f t="shared" si="5"/>
        <v>0</v>
      </c>
      <c r="K326" s="26"/>
      <c r="L326" s="26"/>
      <c r="M326" s="26"/>
    </row>
    <row r="327" spans="1:13" ht="22.5" x14ac:dyDescent="0.25">
      <c r="A327" s="58"/>
      <c r="B327" s="58">
        <f>IF(TRIM(I327)&lt;&gt;"",COUNTA($I$6:I327),"")</f>
        <v>293</v>
      </c>
      <c r="C327" s="266" t="s">
        <v>1477</v>
      </c>
      <c r="D327" s="93" t="s">
        <v>1803</v>
      </c>
      <c r="E327" s="100" t="s">
        <v>1804</v>
      </c>
      <c r="F327" s="96" t="s">
        <v>1805</v>
      </c>
      <c r="G327" s="105" t="s">
        <v>446</v>
      </c>
      <c r="H327" s="101">
        <v>2100</v>
      </c>
      <c r="I327" s="4">
        <v>0</v>
      </c>
      <c r="J327" s="62">
        <f t="shared" si="5"/>
        <v>0</v>
      </c>
      <c r="K327" s="26"/>
      <c r="L327" s="26"/>
      <c r="M327" s="26"/>
    </row>
    <row r="328" spans="1:13" ht="202.5" x14ac:dyDescent="0.25">
      <c r="A328" s="53">
        <v>3</v>
      </c>
      <c r="B328" s="53" t="str">
        <f>IF(TRIM(I328)&lt;&gt;"",COUNTA($I$6:I328),"")</f>
        <v/>
      </c>
      <c r="C328" s="298" t="s">
        <v>1477</v>
      </c>
      <c r="D328" s="87" t="s">
        <v>1509</v>
      </c>
      <c r="E328" s="88" t="s">
        <v>1510</v>
      </c>
      <c r="F328" s="95" t="s">
        <v>1806</v>
      </c>
      <c r="G328" s="90"/>
      <c r="H328" s="91"/>
      <c r="I328" s="2"/>
      <c r="J328" s="1">
        <f>ROUND(SUM(J329:J330),2)</f>
        <v>0</v>
      </c>
      <c r="K328" s="26"/>
      <c r="L328" s="26"/>
      <c r="M328" s="26"/>
    </row>
    <row r="329" spans="1:13" ht="67.5" x14ac:dyDescent="0.25">
      <c r="A329" s="58"/>
      <c r="B329" s="58">
        <f>IF(TRIM(I329)&lt;&gt;"",COUNTA($I$6:I329),"")</f>
        <v>294</v>
      </c>
      <c r="C329" s="266" t="s">
        <v>1477</v>
      </c>
      <c r="D329" s="93" t="s">
        <v>1807</v>
      </c>
      <c r="E329" s="100" t="s">
        <v>1808</v>
      </c>
      <c r="F329" s="96" t="s">
        <v>1809</v>
      </c>
      <c r="G329" s="105" t="s">
        <v>446</v>
      </c>
      <c r="H329" s="101">
        <v>75</v>
      </c>
      <c r="I329" s="4">
        <v>0</v>
      </c>
      <c r="J329" s="62">
        <f t="shared" si="5"/>
        <v>0</v>
      </c>
      <c r="K329" s="26"/>
      <c r="L329" s="26"/>
      <c r="M329" s="26"/>
    </row>
    <row r="330" spans="1:13" ht="45" x14ac:dyDescent="0.25">
      <c r="A330" s="58"/>
      <c r="B330" s="58">
        <f>IF(TRIM(I330)&lt;&gt;"",COUNTA($I$6:I330),"")</f>
        <v>295</v>
      </c>
      <c r="C330" s="266" t="s">
        <v>1477</v>
      </c>
      <c r="D330" s="93" t="s">
        <v>1810</v>
      </c>
      <c r="E330" s="100" t="s">
        <v>1811</v>
      </c>
      <c r="F330" s="96" t="s">
        <v>1812</v>
      </c>
      <c r="G330" s="99" t="s">
        <v>446</v>
      </c>
      <c r="H330" s="101">
        <v>280</v>
      </c>
      <c r="I330" s="4">
        <v>0</v>
      </c>
      <c r="J330" s="62">
        <f t="shared" si="5"/>
        <v>0</v>
      </c>
      <c r="K330" s="26"/>
      <c r="L330" s="26"/>
      <c r="M330" s="26"/>
    </row>
    <row r="331" spans="1:13" ht="33.75" x14ac:dyDescent="0.25">
      <c r="A331" s="53">
        <v>3</v>
      </c>
      <c r="B331" s="53" t="str">
        <f>IF(TRIM(I331)&lt;&gt;"",COUNTA($I$6:I331),"")</f>
        <v/>
      </c>
      <c r="C331" s="298" t="s">
        <v>1477</v>
      </c>
      <c r="D331" s="87" t="s">
        <v>1511</v>
      </c>
      <c r="E331" s="88" t="s">
        <v>1813</v>
      </c>
      <c r="F331" s="95" t="s">
        <v>2527</v>
      </c>
      <c r="G331" s="90"/>
      <c r="H331" s="91"/>
      <c r="I331" s="2"/>
      <c r="J331" s="1">
        <f>ROUND(SUM(J332:J336),2)</f>
        <v>0</v>
      </c>
      <c r="K331" s="26"/>
      <c r="L331" s="26"/>
      <c r="M331" s="26"/>
    </row>
    <row r="332" spans="1:13" x14ac:dyDescent="0.25">
      <c r="A332" s="58"/>
      <c r="B332" s="58">
        <f>IF(TRIM(I332)&lt;&gt;"",COUNTA($I$6:I332),"")</f>
        <v>296</v>
      </c>
      <c r="C332" s="266" t="s">
        <v>1477</v>
      </c>
      <c r="D332" s="93" t="s">
        <v>1814</v>
      </c>
      <c r="E332" s="96" t="s">
        <v>1815</v>
      </c>
      <c r="F332" s="96" t="s">
        <v>1816</v>
      </c>
      <c r="G332" s="105" t="s">
        <v>1</v>
      </c>
      <c r="H332" s="101">
        <v>2</v>
      </c>
      <c r="I332" s="4">
        <v>0</v>
      </c>
      <c r="J332" s="62">
        <f t="shared" si="5"/>
        <v>0</v>
      </c>
      <c r="K332" s="26"/>
      <c r="L332" s="26"/>
      <c r="M332" s="26"/>
    </row>
    <row r="333" spans="1:13" x14ac:dyDescent="0.25">
      <c r="A333" s="58"/>
      <c r="B333" s="58">
        <f>IF(TRIM(I333)&lt;&gt;"",COUNTA($I$6:I333),"")</f>
        <v>297</v>
      </c>
      <c r="C333" s="266" t="s">
        <v>1477</v>
      </c>
      <c r="D333" s="93" t="s">
        <v>1817</v>
      </c>
      <c r="E333" s="96" t="s">
        <v>1815</v>
      </c>
      <c r="F333" s="96" t="s">
        <v>1818</v>
      </c>
      <c r="G333" s="105" t="s">
        <v>25</v>
      </c>
      <c r="H333" s="101">
        <v>9</v>
      </c>
      <c r="I333" s="4">
        <v>0</v>
      </c>
      <c r="J333" s="62">
        <f t="shared" si="5"/>
        <v>0</v>
      </c>
      <c r="K333" s="26"/>
      <c r="L333" s="26"/>
      <c r="M333" s="26"/>
    </row>
    <row r="334" spans="1:13" ht="22.5" x14ac:dyDescent="0.25">
      <c r="A334" s="58"/>
      <c r="B334" s="58">
        <f>IF(TRIM(I334)&lt;&gt;"",COUNTA($I$6:I334),"")</f>
        <v>298</v>
      </c>
      <c r="C334" s="266" t="s">
        <v>1477</v>
      </c>
      <c r="D334" s="93" t="s">
        <v>1819</v>
      </c>
      <c r="E334" s="96" t="s">
        <v>1815</v>
      </c>
      <c r="F334" s="96" t="s">
        <v>1820</v>
      </c>
      <c r="G334" s="105" t="s">
        <v>1</v>
      </c>
      <c r="H334" s="101">
        <v>2</v>
      </c>
      <c r="I334" s="4">
        <v>0</v>
      </c>
      <c r="J334" s="62">
        <f t="shared" si="5"/>
        <v>0</v>
      </c>
      <c r="K334" s="26"/>
      <c r="L334" s="26"/>
      <c r="M334" s="26"/>
    </row>
    <row r="335" spans="1:13" x14ac:dyDescent="0.25">
      <c r="A335" s="58"/>
      <c r="B335" s="58">
        <f>IF(TRIM(I335)&lt;&gt;"",COUNTA($I$6:I335),"")</f>
        <v>299</v>
      </c>
      <c r="C335" s="266" t="s">
        <v>1477</v>
      </c>
      <c r="D335" s="93" t="s">
        <v>1821</v>
      </c>
      <c r="E335" s="96" t="s">
        <v>1815</v>
      </c>
      <c r="F335" s="96" t="s">
        <v>1822</v>
      </c>
      <c r="G335" s="105" t="s">
        <v>1</v>
      </c>
      <c r="H335" s="101">
        <v>14</v>
      </c>
      <c r="I335" s="4">
        <v>0</v>
      </c>
      <c r="J335" s="62">
        <f t="shared" si="5"/>
        <v>0</v>
      </c>
      <c r="K335" s="26"/>
      <c r="L335" s="26"/>
      <c r="M335" s="26"/>
    </row>
    <row r="336" spans="1:13" ht="101.25" x14ac:dyDescent="0.25">
      <c r="A336" s="58"/>
      <c r="B336" s="58">
        <f>IF(TRIM(I336)&lt;&gt;"",COUNTA($I$6:I336),"")</f>
        <v>300</v>
      </c>
      <c r="C336" s="266" t="s">
        <v>1477</v>
      </c>
      <c r="D336" s="93" t="s">
        <v>1823</v>
      </c>
      <c r="E336" s="96" t="s">
        <v>1815</v>
      </c>
      <c r="F336" s="96" t="s">
        <v>1824</v>
      </c>
      <c r="G336" s="105" t="s">
        <v>2</v>
      </c>
      <c r="H336" s="101">
        <v>1</v>
      </c>
      <c r="I336" s="4">
        <v>0</v>
      </c>
      <c r="J336" s="62">
        <f t="shared" si="5"/>
        <v>0</v>
      </c>
      <c r="K336" s="26"/>
      <c r="L336" s="26"/>
      <c r="M336" s="26"/>
    </row>
    <row r="337" spans="1:13" x14ac:dyDescent="0.25">
      <c r="A337" s="53">
        <v>3</v>
      </c>
      <c r="B337" s="53" t="str">
        <f>IF(TRIM(I337)&lt;&gt;"",COUNTA($I$6:I337),"")</f>
        <v/>
      </c>
      <c r="C337" s="298" t="s">
        <v>1477</v>
      </c>
      <c r="D337" s="87" t="s">
        <v>1512</v>
      </c>
      <c r="E337" s="88" t="s">
        <v>1513</v>
      </c>
      <c r="F337" s="95"/>
      <c r="G337" s="90"/>
      <c r="H337" s="91"/>
      <c r="I337" s="2"/>
      <c r="J337" s="1">
        <f>ROUND(SUM(J338:J345),2)</f>
        <v>0</v>
      </c>
      <c r="K337" s="26"/>
      <c r="L337" s="26"/>
      <c r="M337" s="26"/>
    </row>
    <row r="338" spans="1:13" ht="56.25" x14ac:dyDescent="0.25">
      <c r="A338" s="58"/>
      <c r="B338" s="58">
        <f>IF(TRIM(I338)&lt;&gt;"",COUNTA($I$6:I338),"")</f>
        <v>301</v>
      </c>
      <c r="C338" s="266" t="s">
        <v>1477</v>
      </c>
      <c r="D338" s="93" t="s">
        <v>1825</v>
      </c>
      <c r="E338" s="67" t="s">
        <v>1826</v>
      </c>
      <c r="F338" s="96" t="s">
        <v>1827</v>
      </c>
      <c r="G338" s="105" t="s">
        <v>446</v>
      </c>
      <c r="H338" s="98">
        <v>1700</v>
      </c>
      <c r="I338" s="5">
        <v>0</v>
      </c>
      <c r="J338" s="62">
        <f t="shared" si="5"/>
        <v>0</v>
      </c>
      <c r="K338" s="26"/>
      <c r="L338" s="26"/>
      <c r="M338" s="26"/>
    </row>
    <row r="339" spans="1:13" x14ac:dyDescent="0.25">
      <c r="A339" s="58"/>
      <c r="B339" s="58">
        <f>IF(TRIM(I339)&lt;&gt;"",COUNTA($I$6:I339),"")</f>
        <v>302</v>
      </c>
      <c r="C339" s="266" t="s">
        <v>1477</v>
      </c>
      <c r="D339" s="93" t="s">
        <v>1828</v>
      </c>
      <c r="E339" s="67" t="s">
        <v>1829</v>
      </c>
      <c r="F339" s="96" t="s">
        <v>1827</v>
      </c>
      <c r="G339" s="105" t="s">
        <v>446</v>
      </c>
      <c r="H339" s="98">
        <v>1700</v>
      </c>
      <c r="I339" s="5">
        <v>0</v>
      </c>
      <c r="J339" s="62">
        <f t="shared" si="5"/>
        <v>0</v>
      </c>
      <c r="K339" s="26"/>
      <c r="L339" s="26"/>
      <c r="M339" s="26"/>
    </row>
    <row r="340" spans="1:13" ht="22.5" x14ac:dyDescent="0.25">
      <c r="A340" s="58"/>
      <c r="B340" s="58">
        <f>IF(TRIM(I340)&lt;&gt;"",COUNTA($I$6:I340),"")</f>
        <v>303</v>
      </c>
      <c r="C340" s="266" t="s">
        <v>1477</v>
      </c>
      <c r="D340" s="93" t="s">
        <v>1830</v>
      </c>
      <c r="E340" s="67" t="s">
        <v>1831</v>
      </c>
      <c r="F340" s="96" t="s">
        <v>1827</v>
      </c>
      <c r="G340" s="105" t="s">
        <v>25</v>
      </c>
      <c r="H340" s="98">
        <v>500</v>
      </c>
      <c r="I340" s="5">
        <v>0</v>
      </c>
      <c r="J340" s="62">
        <f t="shared" si="5"/>
        <v>0</v>
      </c>
      <c r="K340" s="26"/>
      <c r="L340" s="26"/>
      <c r="M340" s="26"/>
    </row>
    <row r="341" spans="1:13" ht="22.5" x14ac:dyDescent="0.25">
      <c r="A341" s="58"/>
      <c r="B341" s="58">
        <f>IF(TRIM(I341)&lt;&gt;"",COUNTA($I$6:I341),"")</f>
        <v>304</v>
      </c>
      <c r="C341" s="266" t="s">
        <v>1477</v>
      </c>
      <c r="D341" s="93" t="s">
        <v>1832</v>
      </c>
      <c r="E341" s="67" t="s">
        <v>1833</v>
      </c>
      <c r="F341" s="96" t="s">
        <v>1827</v>
      </c>
      <c r="G341" s="105" t="s">
        <v>25</v>
      </c>
      <c r="H341" s="98">
        <v>500</v>
      </c>
      <c r="I341" s="5">
        <v>0</v>
      </c>
      <c r="J341" s="62">
        <f t="shared" si="5"/>
        <v>0</v>
      </c>
      <c r="K341" s="26"/>
      <c r="L341" s="26"/>
      <c r="M341" s="26"/>
    </row>
    <row r="342" spans="1:13" ht="33.75" x14ac:dyDescent="0.25">
      <c r="A342" s="58"/>
      <c r="B342" s="58">
        <f>IF(TRIM(I342)&lt;&gt;"",COUNTA($I$6:I342),"")</f>
        <v>305</v>
      </c>
      <c r="C342" s="266" t="s">
        <v>1477</v>
      </c>
      <c r="D342" s="93" t="s">
        <v>1834</v>
      </c>
      <c r="E342" s="67" t="s">
        <v>1835</v>
      </c>
      <c r="F342" s="96" t="s">
        <v>1827</v>
      </c>
      <c r="G342" s="105" t="s">
        <v>1</v>
      </c>
      <c r="H342" s="98">
        <v>38</v>
      </c>
      <c r="I342" s="5">
        <v>0</v>
      </c>
      <c r="J342" s="62">
        <f t="shared" si="5"/>
        <v>0</v>
      </c>
      <c r="K342" s="26"/>
      <c r="L342" s="26"/>
      <c r="M342" s="26"/>
    </row>
    <row r="343" spans="1:13" ht="33.75" x14ac:dyDescent="0.25">
      <c r="A343" s="58"/>
      <c r="B343" s="58">
        <f>IF(TRIM(I343)&lt;&gt;"",COUNTA($I$6:I343),"")</f>
        <v>306</v>
      </c>
      <c r="C343" s="266" t="s">
        <v>1477</v>
      </c>
      <c r="D343" s="93" t="s">
        <v>1836</v>
      </c>
      <c r="E343" s="67" t="s">
        <v>1837</v>
      </c>
      <c r="F343" s="96" t="s">
        <v>1827</v>
      </c>
      <c r="G343" s="105" t="s">
        <v>25</v>
      </c>
      <c r="H343" s="98">
        <v>170</v>
      </c>
      <c r="I343" s="5">
        <v>0</v>
      </c>
      <c r="J343" s="62">
        <f t="shared" si="5"/>
        <v>0</v>
      </c>
      <c r="K343" s="26"/>
      <c r="L343" s="26"/>
      <c r="M343" s="26"/>
    </row>
    <row r="344" spans="1:13" ht="67.5" x14ac:dyDescent="0.25">
      <c r="A344" s="58"/>
      <c r="B344" s="58">
        <f>IF(TRIM(I344)&lt;&gt;"",COUNTA($I$6:I344),"")</f>
        <v>307</v>
      </c>
      <c r="C344" s="266" t="s">
        <v>1477</v>
      </c>
      <c r="D344" s="93" t="s">
        <v>1838</v>
      </c>
      <c r="E344" s="67" t="s">
        <v>1839</v>
      </c>
      <c r="F344" s="96" t="s">
        <v>1827</v>
      </c>
      <c r="G344" s="105" t="s">
        <v>446</v>
      </c>
      <c r="H344" s="98">
        <v>1700</v>
      </c>
      <c r="I344" s="5">
        <v>0</v>
      </c>
      <c r="J344" s="62">
        <f t="shared" si="5"/>
        <v>0</v>
      </c>
      <c r="K344" s="26"/>
      <c r="L344" s="26"/>
      <c r="M344" s="26"/>
    </row>
    <row r="345" spans="1:13" ht="22.5" x14ac:dyDescent="0.25">
      <c r="A345" s="58"/>
      <c r="B345" s="58">
        <f>IF(TRIM(I345)&lt;&gt;"",COUNTA($I$6:I345),"")</f>
        <v>308</v>
      </c>
      <c r="C345" s="266" t="s">
        <v>1477</v>
      </c>
      <c r="D345" s="93" t="s">
        <v>1840</v>
      </c>
      <c r="E345" s="67" t="s">
        <v>1841</v>
      </c>
      <c r="F345" s="67" t="s">
        <v>1842</v>
      </c>
      <c r="G345" s="105" t="s">
        <v>446</v>
      </c>
      <c r="H345" s="98">
        <v>300</v>
      </c>
      <c r="I345" s="5">
        <v>0</v>
      </c>
      <c r="J345" s="62">
        <f t="shared" si="5"/>
        <v>0</v>
      </c>
      <c r="K345" s="26"/>
      <c r="L345" s="26"/>
      <c r="M345" s="26"/>
    </row>
    <row r="346" spans="1:13" x14ac:dyDescent="0.25">
      <c r="A346" s="53">
        <v>3</v>
      </c>
      <c r="B346" s="53" t="str">
        <f>IF(TRIM(I346)&lt;&gt;"",COUNTA($I$6:I346),"")</f>
        <v/>
      </c>
      <c r="C346" s="298" t="s">
        <v>1477</v>
      </c>
      <c r="D346" s="87" t="s">
        <v>1514</v>
      </c>
      <c r="E346" s="88" t="s">
        <v>1843</v>
      </c>
      <c r="F346" s="95"/>
      <c r="G346" s="90"/>
      <c r="H346" s="91"/>
      <c r="I346" s="2"/>
      <c r="J346" s="1">
        <f>ROUND(SUM(J347:J363),2)</f>
        <v>0</v>
      </c>
      <c r="K346" s="26"/>
      <c r="L346" s="26"/>
      <c r="M346" s="26"/>
    </row>
    <row r="347" spans="1:13" ht="56.25" x14ac:dyDescent="0.25">
      <c r="A347" s="58"/>
      <c r="B347" s="58">
        <f>IF(TRIM(I347)&lt;&gt;"",COUNTA($I$6:I347),"")</f>
        <v>309</v>
      </c>
      <c r="C347" s="266" t="s">
        <v>1477</v>
      </c>
      <c r="D347" s="93" t="s">
        <v>1844</v>
      </c>
      <c r="E347" s="96" t="s">
        <v>1845</v>
      </c>
      <c r="F347" s="96" t="s">
        <v>1846</v>
      </c>
      <c r="G347" s="105" t="s">
        <v>1847</v>
      </c>
      <c r="H347" s="101">
        <v>1</v>
      </c>
      <c r="I347" s="4">
        <v>0</v>
      </c>
      <c r="J347" s="62">
        <f t="shared" si="5"/>
        <v>0</v>
      </c>
      <c r="K347" s="26"/>
      <c r="L347" s="26"/>
      <c r="M347" s="26"/>
    </row>
    <row r="348" spans="1:13" ht="67.5" x14ac:dyDescent="0.25">
      <c r="A348" s="58"/>
      <c r="B348" s="58">
        <f>IF(TRIM(I348)&lt;&gt;"",COUNTA($I$6:I348),"")</f>
        <v>310</v>
      </c>
      <c r="C348" s="266" t="s">
        <v>1477</v>
      </c>
      <c r="D348" s="93" t="s">
        <v>1848</v>
      </c>
      <c r="E348" s="96" t="s">
        <v>1849</v>
      </c>
      <c r="F348" s="96" t="s">
        <v>1850</v>
      </c>
      <c r="G348" s="105" t="s">
        <v>446</v>
      </c>
      <c r="H348" s="101">
        <v>400</v>
      </c>
      <c r="I348" s="4">
        <v>0</v>
      </c>
      <c r="J348" s="62">
        <f t="shared" si="5"/>
        <v>0</v>
      </c>
      <c r="K348" s="26"/>
      <c r="L348" s="26"/>
      <c r="M348" s="26"/>
    </row>
    <row r="349" spans="1:13" ht="90" x14ac:dyDescent="0.25">
      <c r="A349" s="58"/>
      <c r="B349" s="58">
        <f>IF(TRIM(I349)&lt;&gt;"",COUNTA($I$6:I349),"")</f>
        <v>311</v>
      </c>
      <c r="C349" s="266" t="s">
        <v>1477</v>
      </c>
      <c r="D349" s="93" t="s">
        <v>1851</v>
      </c>
      <c r="E349" s="96" t="s">
        <v>1852</v>
      </c>
      <c r="F349" s="96" t="s">
        <v>1853</v>
      </c>
      <c r="G349" s="105" t="s">
        <v>403</v>
      </c>
      <c r="H349" s="101">
        <v>250</v>
      </c>
      <c r="I349" s="4">
        <v>0</v>
      </c>
      <c r="J349" s="62">
        <f t="shared" si="5"/>
        <v>0</v>
      </c>
      <c r="K349" s="26"/>
      <c r="L349" s="26"/>
      <c r="M349" s="26"/>
    </row>
    <row r="350" spans="1:13" x14ac:dyDescent="0.25">
      <c r="A350" s="58"/>
      <c r="B350" s="58">
        <f>IF(TRIM(I350)&lt;&gt;"",COUNTA($I$6:I350),"")</f>
        <v>312</v>
      </c>
      <c r="C350" s="266" t="s">
        <v>1477</v>
      </c>
      <c r="D350" s="93" t="s">
        <v>1854</v>
      </c>
      <c r="E350" s="96" t="s">
        <v>1855</v>
      </c>
      <c r="F350" s="96" t="s">
        <v>1856</v>
      </c>
      <c r="G350" s="105" t="s">
        <v>446</v>
      </c>
      <c r="H350" s="101">
        <v>350</v>
      </c>
      <c r="I350" s="4">
        <v>0</v>
      </c>
      <c r="J350" s="62">
        <f t="shared" si="5"/>
        <v>0</v>
      </c>
      <c r="K350" s="26"/>
      <c r="L350" s="26"/>
      <c r="M350" s="26"/>
    </row>
    <row r="351" spans="1:13" ht="56.25" x14ac:dyDescent="0.25">
      <c r="A351" s="58"/>
      <c r="B351" s="58">
        <f>IF(TRIM(I351)&lt;&gt;"",COUNTA($I$6:I351),"")</f>
        <v>313</v>
      </c>
      <c r="C351" s="266" t="s">
        <v>1477</v>
      </c>
      <c r="D351" s="93" t="s">
        <v>1857</v>
      </c>
      <c r="E351" s="96" t="s">
        <v>1858</v>
      </c>
      <c r="F351" s="96" t="s">
        <v>1859</v>
      </c>
      <c r="G351" s="105" t="s">
        <v>403</v>
      </c>
      <c r="H351" s="101">
        <v>8</v>
      </c>
      <c r="I351" s="4">
        <v>0</v>
      </c>
      <c r="J351" s="62">
        <f t="shared" si="5"/>
        <v>0</v>
      </c>
      <c r="K351" s="26"/>
      <c r="L351" s="26"/>
      <c r="M351" s="26"/>
    </row>
    <row r="352" spans="1:13" x14ac:dyDescent="0.25">
      <c r="A352" s="58"/>
      <c r="B352" s="58">
        <f>IF(TRIM(I352)&lt;&gt;"",COUNTA($I$6:I352),"")</f>
        <v>314</v>
      </c>
      <c r="C352" s="266" t="s">
        <v>1477</v>
      </c>
      <c r="D352" s="93" t="s">
        <v>1860</v>
      </c>
      <c r="E352" s="96" t="s">
        <v>1861</v>
      </c>
      <c r="F352" s="96"/>
      <c r="G352" s="105" t="s">
        <v>1</v>
      </c>
      <c r="H352" s="101">
        <v>21</v>
      </c>
      <c r="I352" s="4">
        <v>0</v>
      </c>
      <c r="J352" s="62">
        <f t="shared" si="5"/>
        <v>0</v>
      </c>
      <c r="K352" s="26"/>
      <c r="L352" s="26"/>
      <c r="M352" s="26"/>
    </row>
    <row r="353" spans="1:13" x14ac:dyDescent="0.25">
      <c r="A353" s="58"/>
      <c r="B353" s="58">
        <f>IF(TRIM(I353)&lt;&gt;"",COUNTA($I$6:I353),"")</f>
        <v>315</v>
      </c>
      <c r="C353" s="266" t="s">
        <v>1477</v>
      </c>
      <c r="D353" s="93" t="s">
        <v>1862</v>
      </c>
      <c r="E353" s="96" t="s">
        <v>1863</v>
      </c>
      <c r="F353" s="96" t="s">
        <v>1864</v>
      </c>
      <c r="G353" s="105" t="s">
        <v>403</v>
      </c>
      <c r="H353" s="101">
        <v>40</v>
      </c>
      <c r="I353" s="4">
        <v>0</v>
      </c>
      <c r="J353" s="62">
        <f t="shared" si="5"/>
        <v>0</v>
      </c>
      <c r="K353" s="26"/>
      <c r="L353" s="26"/>
      <c r="M353" s="26"/>
    </row>
    <row r="354" spans="1:13" x14ac:dyDescent="0.25">
      <c r="A354" s="58"/>
      <c r="B354" s="58">
        <f>IF(TRIM(I354)&lt;&gt;"",COUNTA($I$6:I354),"")</f>
        <v>316</v>
      </c>
      <c r="C354" s="266" t="s">
        <v>1477</v>
      </c>
      <c r="D354" s="93" t="s">
        <v>1865</v>
      </c>
      <c r="E354" s="96" t="s">
        <v>1866</v>
      </c>
      <c r="F354" s="96" t="s">
        <v>1867</v>
      </c>
      <c r="G354" s="105" t="s">
        <v>25</v>
      </c>
      <c r="H354" s="101">
        <v>300</v>
      </c>
      <c r="I354" s="4">
        <v>0</v>
      </c>
      <c r="J354" s="62">
        <f t="shared" si="5"/>
        <v>0</v>
      </c>
      <c r="K354" s="26"/>
      <c r="L354" s="26"/>
      <c r="M354" s="26"/>
    </row>
    <row r="355" spans="1:13" x14ac:dyDescent="0.25">
      <c r="A355" s="58"/>
      <c r="B355" s="58">
        <f>IF(TRIM(I355)&lt;&gt;"",COUNTA($I$6:I355),"")</f>
        <v>317</v>
      </c>
      <c r="C355" s="266" t="s">
        <v>1477</v>
      </c>
      <c r="D355" s="93" t="s">
        <v>1868</v>
      </c>
      <c r="E355" s="96" t="s">
        <v>1869</v>
      </c>
      <c r="F355" s="96" t="s">
        <v>1870</v>
      </c>
      <c r="G355" s="105" t="s">
        <v>1</v>
      </c>
      <c r="H355" s="101">
        <v>21</v>
      </c>
      <c r="I355" s="4">
        <v>0</v>
      </c>
      <c r="J355" s="62">
        <f t="shared" si="5"/>
        <v>0</v>
      </c>
      <c r="K355" s="26"/>
      <c r="L355" s="26"/>
      <c r="M355" s="26"/>
    </row>
    <row r="356" spans="1:13" ht="22.5" x14ac:dyDescent="0.25">
      <c r="A356" s="58"/>
      <c r="B356" s="58">
        <f>IF(TRIM(I356)&lt;&gt;"",COUNTA($I$6:I356),"")</f>
        <v>318</v>
      </c>
      <c r="C356" s="266" t="s">
        <v>1477</v>
      </c>
      <c r="D356" s="93" t="s">
        <v>1871</v>
      </c>
      <c r="E356" s="96" t="s">
        <v>1872</v>
      </c>
      <c r="F356" s="96" t="s">
        <v>1873</v>
      </c>
      <c r="G356" s="105" t="s">
        <v>403</v>
      </c>
      <c r="H356" s="101">
        <v>8</v>
      </c>
      <c r="I356" s="4">
        <v>0</v>
      </c>
      <c r="J356" s="62">
        <f t="shared" si="5"/>
        <v>0</v>
      </c>
      <c r="K356" s="26"/>
      <c r="L356" s="26"/>
      <c r="M356" s="26"/>
    </row>
    <row r="357" spans="1:13" ht="22.5" x14ac:dyDescent="0.25">
      <c r="A357" s="58"/>
      <c r="B357" s="58">
        <f>IF(TRIM(I357)&lt;&gt;"",COUNTA($I$6:I357),"")</f>
        <v>319</v>
      </c>
      <c r="C357" s="266" t="s">
        <v>1477</v>
      </c>
      <c r="D357" s="93" t="s">
        <v>1874</v>
      </c>
      <c r="E357" s="96" t="s">
        <v>1875</v>
      </c>
      <c r="F357" s="96" t="s">
        <v>1876</v>
      </c>
      <c r="G357" s="105" t="s">
        <v>1</v>
      </c>
      <c r="H357" s="101">
        <v>1000</v>
      </c>
      <c r="I357" s="4">
        <v>0</v>
      </c>
      <c r="J357" s="62">
        <f t="shared" si="5"/>
        <v>0</v>
      </c>
      <c r="K357" s="26"/>
      <c r="L357" s="26"/>
      <c r="M357" s="26"/>
    </row>
    <row r="358" spans="1:13" ht="22.5" x14ac:dyDescent="0.25">
      <c r="A358" s="58"/>
      <c r="B358" s="58">
        <f>IF(TRIM(I358)&lt;&gt;"",COUNTA($I$6:I358),"")</f>
        <v>320</v>
      </c>
      <c r="C358" s="266" t="s">
        <v>1477</v>
      </c>
      <c r="D358" s="93" t="s">
        <v>1877</v>
      </c>
      <c r="E358" s="96" t="s">
        <v>1878</v>
      </c>
      <c r="F358" s="96" t="s">
        <v>1879</v>
      </c>
      <c r="G358" s="105" t="s">
        <v>403</v>
      </c>
      <c r="H358" s="101">
        <v>6</v>
      </c>
      <c r="I358" s="4">
        <v>0</v>
      </c>
      <c r="J358" s="62">
        <f t="shared" ref="J358:J417" si="6">IF(ISNUMBER(H358),ROUND(H358*I358,2),"")</f>
        <v>0</v>
      </c>
      <c r="K358" s="26"/>
      <c r="L358" s="26"/>
      <c r="M358" s="26"/>
    </row>
    <row r="359" spans="1:13" ht="22.5" x14ac:dyDescent="0.25">
      <c r="A359" s="58"/>
      <c r="B359" s="58">
        <f>IF(TRIM(I359)&lt;&gt;"",COUNTA($I$6:I359),"")</f>
        <v>321</v>
      </c>
      <c r="C359" s="266" t="s">
        <v>1477</v>
      </c>
      <c r="D359" s="93" t="s">
        <v>1880</v>
      </c>
      <c r="E359" s="96" t="s">
        <v>1881</v>
      </c>
      <c r="F359" s="96" t="s">
        <v>1870</v>
      </c>
      <c r="G359" s="105" t="s">
        <v>1</v>
      </c>
      <c r="H359" s="101">
        <v>1000</v>
      </c>
      <c r="I359" s="4">
        <v>0</v>
      </c>
      <c r="J359" s="62">
        <f t="shared" si="6"/>
        <v>0</v>
      </c>
      <c r="K359" s="26"/>
      <c r="L359" s="26"/>
      <c r="M359" s="26"/>
    </row>
    <row r="360" spans="1:13" ht="22.5" x14ac:dyDescent="0.25">
      <c r="A360" s="58"/>
      <c r="B360" s="58">
        <f>IF(TRIM(I360)&lt;&gt;"",COUNTA($I$6:I360),"")</f>
        <v>322</v>
      </c>
      <c r="C360" s="266" t="s">
        <v>1477</v>
      </c>
      <c r="D360" s="93" t="s">
        <v>1882</v>
      </c>
      <c r="E360" s="96" t="s">
        <v>1881</v>
      </c>
      <c r="F360" s="96" t="s">
        <v>1863</v>
      </c>
      <c r="G360" s="105" t="s">
        <v>403</v>
      </c>
      <c r="H360" s="101">
        <v>700</v>
      </c>
      <c r="I360" s="4">
        <v>0</v>
      </c>
      <c r="J360" s="62">
        <f t="shared" si="6"/>
        <v>0</v>
      </c>
      <c r="K360" s="26"/>
      <c r="L360" s="26"/>
      <c r="M360" s="26"/>
    </row>
    <row r="361" spans="1:13" x14ac:dyDescent="0.25">
      <c r="A361" s="58"/>
      <c r="B361" s="58">
        <f>IF(TRIM(I361)&lt;&gt;"",COUNTA($I$6:I361),"")</f>
        <v>323</v>
      </c>
      <c r="C361" s="266" t="s">
        <v>1477</v>
      </c>
      <c r="D361" s="93" t="s">
        <v>1883</v>
      </c>
      <c r="E361" s="96" t="s">
        <v>1884</v>
      </c>
      <c r="F361" s="96"/>
      <c r="G361" s="105" t="s">
        <v>446</v>
      </c>
      <c r="H361" s="101">
        <v>110</v>
      </c>
      <c r="I361" s="4">
        <v>0</v>
      </c>
      <c r="J361" s="62">
        <f t="shared" si="6"/>
        <v>0</v>
      </c>
      <c r="K361" s="26"/>
      <c r="L361" s="26"/>
      <c r="M361" s="26"/>
    </row>
    <row r="362" spans="1:13" x14ac:dyDescent="0.25">
      <c r="A362" s="58"/>
      <c r="B362" s="58">
        <f>IF(TRIM(I362)&lt;&gt;"",COUNTA($I$6:I362),"")</f>
        <v>324</v>
      </c>
      <c r="C362" s="266" t="s">
        <v>1477</v>
      </c>
      <c r="D362" s="93" t="s">
        <v>1885</v>
      </c>
      <c r="E362" s="96" t="s">
        <v>1886</v>
      </c>
      <c r="F362" s="96" t="s">
        <v>1887</v>
      </c>
      <c r="G362" s="105" t="s">
        <v>446</v>
      </c>
      <c r="H362" s="101">
        <v>2300</v>
      </c>
      <c r="I362" s="4">
        <v>0</v>
      </c>
      <c r="J362" s="62">
        <f t="shared" si="6"/>
        <v>0</v>
      </c>
      <c r="K362" s="26"/>
      <c r="L362" s="26"/>
      <c r="M362" s="26"/>
    </row>
    <row r="363" spans="1:13" ht="22.5" x14ac:dyDescent="0.25">
      <c r="A363" s="58"/>
      <c r="B363" s="58">
        <f>IF(TRIM(I363)&lt;&gt;"",COUNTA($I$6:I363),"")</f>
        <v>325</v>
      </c>
      <c r="C363" s="266" t="s">
        <v>1477</v>
      </c>
      <c r="D363" s="93" t="s">
        <v>1888</v>
      </c>
      <c r="E363" s="96" t="s">
        <v>1889</v>
      </c>
      <c r="F363" s="96" t="s">
        <v>1890</v>
      </c>
      <c r="G363" s="105" t="s">
        <v>446</v>
      </c>
      <c r="H363" s="101">
        <v>2200</v>
      </c>
      <c r="I363" s="4">
        <v>0</v>
      </c>
      <c r="J363" s="62">
        <f t="shared" si="6"/>
        <v>0</v>
      </c>
      <c r="K363" s="26"/>
      <c r="L363" s="26"/>
      <c r="M363" s="26"/>
    </row>
    <row r="364" spans="1:13" x14ac:dyDescent="0.25">
      <c r="A364" s="53">
        <v>3</v>
      </c>
      <c r="B364" s="53" t="str">
        <f>IF(TRIM(I364)&lt;&gt;"",COUNTA($I$6:I364),"")</f>
        <v/>
      </c>
      <c r="C364" s="298" t="s">
        <v>1477</v>
      </c>
      <c r="D364" s="87" t="s">
        <v>1515</v>
      </c>
      <c r="E364" s="88" t="s">
        <v>1891</v>
      </c>
      <c r="F364" s="89"/>
      <c r="G364" s="90"/>
      <c r="H364" s="91"/>
      <c r="I364" s="1"/>
      <c r="J364" s="92">
        <f>ROUND(SUM(J365),2)</f>
        <v>0</v>
      </c>
      <c r="K364" s="26"/>
      <c r="L364" s="26"/>
      <c r="M364" s="26"/>
    </row>
    <row r="365" spans="1:13" ht="22.5" x14ac:dyDescent="0.25">
      <c r="A365" s="58"/>
      <c r="B365" s="58">
        <f>IF(TRIM(I365)&lt;&gt;"",COUNTA($I$6:I365),"")</f>
        <v>326</v>
      </c>
      <c r="C365" s="266" t="s">
        <v>1477</v>
      </c>
      <c r="D365" s="93" t="s">
        <v>1892</v>
      </c>
      <c r="E365" s="165" t="s">
        <v>1893</v>
      </c>
      <c r="F365" s="165" t="s">
        <v>1894</v>
      </c>
      <c r="G365" s="109" t="s">
        <v>2</v>
      </c>
      <c r="H365" s="110">
        <v>1</v>
      </c>
      <c r="I365" s="4">
        <v>0</v>
      </c>
      <c r="J365" s="62">
        <f t="shared" si="6"/>
        <v>0</v>
      </c>
      <c r="K365" s="26"/>
      <c r="L365" s="26"/>
      <c r="M365" s="26"/>
    </row>
    <row r="366" spans="1:13" x14ac:dyDescent="0.25">
      <c r="A366" s="53">
        <v>3</v>
      </c>
      <c r="B366" s="53" t="str">
        <f>IF(TRIM(I366)&lt;&gt;"",COUNTA($I$6:I366),"")</f>
        <v/>
      </c>
      <c r="C366" s="300" t="s">
        <v>1477</v>
      </c>
      <c r="D366" s="111" t="s">
        <v>1516</v>
      </c>
      <c r="E366" s="112" t="s">
        <v>1517</v>
      </c>
      <c r="F366" s="113"/>
      <c r="G366" s="114"/>
      <c r="H366" s="115"/>
      <c r="I366" s="1"/>
      <c r="J366" s="1">
        <f>ROUND(SUM(J367),2)</f>
        <v>0</v>
      </c>
      <c r="K366" s="26"/>
      <c r="L366" s="26"/>
      <c r="M366" s="26"/>
    </row>
    <row r="367" spans="1:13" x14ac:dyDescent="0.25">
      <c r="A367" s="58"/>
      <c r="B367" s="58">
        <f>IF(TRIM(I367)&lt;&gt;"",COUNTA($I$6:I367),"")</f>
        <v>327</v>
      </c>
      <c r="C367" s="299" t="s">
        <v>1477</v>
      </c>
      <c r="D367" s="93" t="s">
        <v>1895</v>
      </c>
      <c r="E367" s="116" t="s">
        <v>1896</v>
      </c>
      <c r="F367" s="116" t="s">
        <v>1894</v>
      </c>
      <c r="G367" s="117" t="s">
        <v>2</v>
      </c>
      <c r="H367" s="118">
        <v>1</v>
      </c>
      <c r="I367" s="5">
        <v>0</v>
      </c>
      <c r="J367" s="62">
        <f t="shared" si="6"/>
        <v>0</v>
      </c>
      <c r="K367" s="26"/>
      <c r="L367" s="26"/>
      <c r="M367" s="26"/>
    </row>
    <row r="368" spans="1:13" x14ac:dyDescent="0.25">
      <c r="A368" s="40">
        <v>1</v>
      </c>
      <c r="B368" s="40" t="str">
        <f>IF(TRIM(I368)&lt;&gt;"",COUNTA($I$6:I368),"")</f>
        <v/>
      </c>
      <c r="C368" s="296"/>
      <c r="D368" s="313" t="s">
        <v>3082</v>
      </c>
      <c r="E368" s="319" t="s">
        <v>3124</v>
      </c>
      <c r="F368" s="332"/>
      <c r="G368" s="342"/>
      <c r="H368" s="344"/>
      <c r="I368" s="345"/>
      <c r="J368" s="346">
        <f>ROUND((J369+J414),2)</f>
        <v>0</v>
      </c>
      <c r="K368" s="26"/>
      <c r="L368" s="26"/>
      <c r="M368" s="26"/>
    </row>
    <row r="369" spans="1:13" x14ac:dyDescent="0.25">
      <c r="A369" s="46">
        <v>2</v>
      </c>
      <c r="B369" s="46" t="str">
        <f>IF(TRIM(I369)&lt;&gt;"",COUNTA($I$6:I369),"")</f>
        <v/>
      </c>
      <c r="C369" s="47" t="s">
        <v>2529</v>
      </c>
      <c r="D369" s="47"/>
      <c r="E369" s="83" t="s">
        <v>2285</v>
      </c>
      <c r="F369" s="84"/>
      <c r="G369" s="85" t="s">
        <v>23</v>
      </c>
      <c r="H369" s="49"/>
      <c r="I369" s="50"/>
      <c r="J369" s="50">
        <f>ROUND((J370+J384+J397),2)</f>
        <v>0</v>
      </c>
      <c r="K369" s="119"/>
      <c r="L369" s="26"/>
      <c r="M369" s="26"/>
    </row>
    <row r="370" spans="1:13" x14ac:dyDescent="0.25">
      <c r="A370" s="53">
        <v>3</v>
      </c>
      <c r="B370" s="53" t="str">
        <f>IF(TRIM(I370)&lt;&gt;"",COUNTA($I$6:I370),"")</f>
        <v/>
      </c>
      <c r="C370" s="300" t="s">
        <v>2528</v>
      </c>
      <c r="D370" s="111"/>
      <c r="E370" s="112" t="s">
        <v>2286</v>
      </c>
      <c r="F370" s="113"/>
      <c r="G370" s="114" t="s">
        <v>23</v>
      </c>
      <c r="H370" s="115"/>
      <c r="I370" s="1"/>
      <c r="J370" s="1">
        <f>ROUND((J371+J375+J380),2)</f>
        <v>0</v>
      </c>
      <c r="K370" s="119"/>
      <c r="L370" s="26"/>
      <c r="M370" s="26"/>
    </row>
    <row r="371" spans="1:13" x14ac:dyDescent="0.25">
      <c r="A371" s="120">
        <v>4</v>
      </c>
      <c r="B371" s="120" t="str">
        <f>IF(TRIM(I371)&lt;&gt;"",COUNTA($I$6:I371),"")</f>
        <v/>
      </c>
      <c r="C371" s="121">
        <v>3</v>
      </c>
      <c r="D371" s="122"/>
      <c r="E371" s="323" t="s">
        <v>2287</v>
      </c>
      <c r="F371" s="323"/>
      <c r="G371" s="123"/>
      <c r="H371" s="124"/>
      <c r="I371" s="125"/>
      <c r="J371" s="125">
        <f>ROUND(SUM(J372:J374),2)</f>
        <v>0</v>
      </c>
      <c r="K371" s="119"/>
      <c r="L371" s="26"/>
      <c r="M371" s="26"/>
    </row>
    <row r="372" spans="1:13" ht="22.5" x14ac:dyDescent="0.25">
      <c r="A372" s="109"/>
      <c r="B372" s="109">
        <f>IF(TRIM(I372)&lt;&gt;"",COUNTA($I$6:I372),"")</f>
        <v>328</v>
      </c>
      <c r="C372" s="126">
        <v>4</v>
      </c>
      <c r="D372" s="59"/>
      <c r="E372" s="63" t="s">
        <v>2288</v>
      </c>
      <c r="F372" s="63" t="s">
        <v>2289</v>
      </c>
      <c r="G372" s="127" t="s">
        <v>1</v>
      </c>
      <c r="H372" s="128">
        <v>15</v>
      </c>
      <c r="I372" s="14">
        <v>0</v>
      </c>
      <c r="J372" s="62">
        <f t="shared" si="6"/>
        <v>0</v>
      </c>
      <c r="K372" s="119"/>
      <c r="L372" s="26"/>
      <c r="M372" s="26"/>
    </row>
    <row r="373" spans="1:13" ht="22.5" x14ac:dyDescent="0.25">
      <c r="A373" s="109"/>
      <c r="B373" s="109">
        <f>IF(TRIM(I373)&lt;&gt;"",COUNTA($I$6:I373),"")</f>
        <v>329</v>
      </c>
      <c r="C373" s="126">
        <v>5</v>
      </c>
      <c r="D373" s="59"/>
      <c r="E373" s="63" t="s">
        <v>2290</v>
      </c>
      <c r="F373" s="63"/>
      <c r="G373" s="127" t="s">
        <v>1</v>
      </c>
      <c r="H373" s="128">
        <v>1</v>
      </c>
      <c r="I373" s="14">
        <v>0</v>
      </c>
      <c r="J373" s="62">
        <f t="shared" si="6"/>
        <v>0</v>
      </c>
      <c r="K373" s="119"/>
      <c r="L373" s="26"/>
      <c r="M373" s="26"/>
    </row>
    <row r="374" spans="1:13" ht="22.5" x14ac:dyDescent="0.25">
      <c r="A374" s="109"/>
      <c r="B374" s="109">
        <f>IF(TRIM(I374)&lt;&gt;"",COUNTA($I$6:I374),"")</f>
        <v>330</v>
      </c>
      <c r="C374" s="126">
        <v>6</v>
      </c>
      <c r="D374" s="59"/>
      <c r="E374" s="63" t="s">
        <v>2291</v>
      </c>
      <c r="F374" s="63"/>
      <c r="G374" s="127" t="s">
        <v>446</v>
      </c>
      <c r="H374" s="128">
        <v>50</v>
      </c>
      <c r="I374" s="14">
        <v>0</v>
      </c>
      <c r="J374" s="62">
        <f t="shared" si="6"/>
        <v>0</v>
      </c>
      <c r="K374" s="119"/>
      <c r="L374" s="26"/>
      <c r="M374" s="26"/>
    </row>
    <row r="375" spans="1:13" x14ac:dyDescent="0.25">
      <c r="A375" s="120">
        <v>4</v>
      </c>
      <c r="B375" s="120" t="str">
        <f>IF(TRIM(I375)&lt;&gt;"",COUNTA($I$6:I375),"")</f>
        <v/>
      </c>
      <c r="C375" s="121">
        <v>7</v>
      </c>
      <c r="D375" s="122"/>
      <c r="E375" s="323" t="s">
        <v>1864</v>
      </c>
      <c r="F375" s="323"/>
      <c r="G375" s="123"/>
      <c r="H375" s="124"/>
      <c r="I375" s="125"/>
      <c r="J375" s="125">
        <f>ROUND(SUM(J376:J379),2)</f>
        <v>0</v>
      </c>
      <c r="K375" s="119"/>
      <c r="L375" s="26"/>
      <c r="M375" s="26"/>
    </row>
    <row r="376" spans="1:13" ht="22.5" x14ac:dyDescent="0.25">
      <c r="A376" s="109"/>
      <c r="B376" s="109">
        <f>IF(TRIM(I376)&lt;&gt;"",COUNTA($I$6:I376),"")</f>
        <v>331</v>
      </c>
      <c r="C376" s="126">
        <v>8</v>
      </c>
      <c r="D376" s="59"/>
      <c r="E376" s="63" t="s">
        <v>2292</v>
      </c>
      <c r="F376" s="63"/>
      <c r="G376" s="127" t="s">
        <v>403</v>
      </c>
      <c r="H376" s="128">
        <v>30</v>
      </c>
      <c r="I376" s="14">
        <v>0</v>
      </c>
      <c r="J376" s="62">
        <f t="shared" si="6"/>
        <v>0</v>
      </c>
      <c r="K376" s="119"/>
      <c r="L376" s="26"/>
      <c r="M376" s="26"/>
    </row>
    <row r="377" spans="1:13" ht="22.5" x14ac:dyDescent="0.25">
      <c r="A377" s="109"/>
      <c r="B377" s="109">
        <f>IF(TRIM(I377)&lt;&gt;"",COUNTA($I$6:I377),"")</f>
        <v>332</v>
      </c>
      <c r="C377" s="126">
        <v>9</v>
      </c>
      <c r="D377" s="59"/>
      <c r="E377" s="63" t="s">
        <v>2293</v>
      </c>
      <c r="F377" s="63" t="s">
        <v>2294</v>
      </c>
      <c r="G377" s="127" t="s">
        <v>403</v>
      </c>
      <c r="H377" s="128">
        <v>2900</v>
      </c>
      <c r="I377" s="14">
        <v>0</v>
      </c>
      <c r="J377" s="62">
        <f t="shared" si="6"/>
        <v>0</v>
      </c>
      <c r="K377" s="119"/>
      <c r="L377" s="26"/>
      <c r="M377" s="26"/>
    </row>
    <row r="378" spans="1:13" ht="22.5" x14ac:dyDescent="0.25">
      <c r="A378" s="109"/>
      <c r="B378" s="109">
        <f>IF(TRIM(I378)&lt;&gt;"",COUNTA($I$6:I378),"")</f>
        <v>333</v>
      </c>
      <c r="C378" s="126">
        <v>10</v>
      </c>
      <c r="D378" s="59"/>
      <c r="E378" s="63" t="s">
        <v>2295</v>
      </c>
      <c r="F378" s="63" t="s">
        <v>2296</v>
      </c>
      <c r="G378" s="127" t="s">
        <v>403</v>
      </c>
      <c r="H378" s="128">
        <v>5100</v>
      </c>
      <c r="I378" s="14">
        <v>0</v>
      </c>
      <c r="J378" s="62">
        <f t="shared" si="6"/>
        <v>0</v>
      </c>
      <c r="K378" s="119"/>
      <c r="L378" s="26"/>
      <c r="M378" s="26"/>
    </row>
    <row r="379" spans="1:13" x14ac:dyDescent="0.25">
      <c r="A379" s="109"/>
      <c r="B379" s="109">
        <f>IF(TRIM(I379)&lt;&gt;"",COUNTA($I$6:I379),"")</f>
        <v>334</v>
      </c>
      <c r="C379" s="126">
        <v>11</v>
      </c>
      <c r="D379" s="59"/>
      <c r="E379" s="63" t="s">
        <v>2297</v>
      </c>
      <c r="F379" s="63"/>
      <c r="G379" s="127" t="s">
        <v>403</v>
      </c>
      <c r="H379" s="128">
        <v>100</v>
      </c>
      <c r="I379" s="14">
        <v>0</v>
      </c>
      <c r="J379" s="62">
        <f t="shared" si="6"/>
        <v>0</v>
      </c>
      <c r="K379" s="119"/>
      <c r="L379" s="26"/>
      <c r="M379" s="26"/>
    </row>
    <row r="380" spans="1:13" x14ac:dyDescent="0.25">
      <c r="A380" s="120">
        <v>4</v>
      </c>
      <c r="B380" s="120" t="str">
        <f>IF(TRIM(I380)&lt;&gt;"",COUNTA($I$6:I380),"")</f>
        <v/>
      </c>
      <c r="C380" s="121">
        <v>12</v>
      </c>
      <c r="D380" s="122"/>
      <c r="E380" s="323" t="s">
        <v>2298</v>
      </c>
      <c r="F380" s="323"/>
      <c r="G380" s="123"/>
      <c r="H380" s="124"/>
      <c r="I380" s="125"/>
      <c r="J380" s="125">
        <f>ROUND(SUM(J381:J383),2)</f>
        <v>0</v>
      </c>
      <c r="K380" s="119"/>
      <c r="L380" s="26"/>
      <c r="M380" s="26"/>
    </row>
    <row r="381" spans="1:13" ht="22.5" x14ac:dyDescent="0.25">
      <c r="A381" s="109"/>
      <c r="B381" s="109">
        <f>IF(TRIM(I381)&lt;&gt;"",COUNTA($I$6:I381),"")</f>
        <v>335</v>
      </c>
      <c r="C381" s="126">
        <v>13</v>
      </c>
      <c r="D381" s="59"/>
      <c r="E381" s="63" t="s">
        <v>2299</v>
      </c>
      <c r="F381" s="63"/>
      <c r="G381" s="127" t="s">
        <v>403</v>
      </c>
      <c r="H381" s="128">
        <v>9</v>
      </c>
      <c r="I381" s="14">
        <v>0</v>
      </c>
      <c r="J381" s="62">
        <f t="shared" si="6"/>
        <v>0</v>
      </c>
      <c r="K381" s="119"/>
      <c r="L381" s="26"/>
      <c r="M381" s="26"/>
    </row>
    <row r="382" spans="1:13" ht="22.5" x14ac:dyDescent="0.25">
      <c r="A382" s="109"/>
      <c r="B382" s="109">
        <f>IF(TRIM(I382)&lt;&gt;"",COUNTA($I$6:I382),"")</f>
        <v>336</v>
      </c>
      <c r="C382" s="126">
        <v>14</v>
      </c>
      <c r="D382" s="59"/>
      <c r="E382" s="63" t="s">
        <v>2300</v>
      </c>
      <c r="F382" s="63"/>
      <c r="G382" s="127" t="s">
        <v>1677</v>
      </c>
      <c r="H382" s="128">
        <v>320</v>
      </c>
      <c r="I382" s="14">
        <v>0</v>
      </c>
      <c r="J382" s="62">
        <f t="shared" si="6"/>
        <v>0</v>
      </c>
      <c r="K382" s="119"/>
      <c r="L382" s="26"/>
      <c r="M382" s="26"/>
    </row>
    <row r="383" spans="1:13" x14ac:dyDescent="0.25">
      <c r="A383" s="109"/>
      <c r="B383" s="109">
        <f>IF(TRIM(I383)&lt;&gt;"",COUNTA($I$6:I383),"")</f>
        <v>337</v>
      </c>
      <c r="C383" s="126">
        <v>15</v>
      </c>
      <c r="D383" s="59"/>
      <c r="E383" s="63" t="s">
        <v>2301</v>
      </c>
      <c r="F383" s="63"/>
      <c r="G383" s="127" t="s">
        <v>1</v>
      </c>
      <c r="H383" s="128">
        <v>45</v>
      </c>
      <c r="I383" s="14">
        <v>0</v>
      </c>
      <c r="J383" s="62">
        <f t="shared" si="6"/>
        <v>0</v>
      </c>
      <c r="K383" s="119"/>
      <c r="L383" s="26"/>
      <c r="M383" s="26"/>
    </row>
    <row r="384" spans="1:13" x14ac:dyDescent="0.25">
      <c r="A384" s="53">
        <v>3</v>
      </c>
      <c r="B384" s="53" t="str">
        <f>IF(TRIM(I384)&lt;&gt;"",COUNTA($I$6:I384),"")</f>
        <v/>
      </c>
      <c r="C384" s="300" t="s">
        <v>2530</v>
      </c>
      <c r="D384" s="111"/>
      <c r="E384" s="112" t="s">
        <v>2302</v>
      </c>
      <c r="F384" s="113"/>
      <c r="G384" s="114"/>
      <c r="H384" s="115"/>
      <c r="I384" s="1"/>
      <c r="J384" s="1">
        <f>J385</f>
        <v>0</v>
      </c>
      <c r="K384" s="119"/>
      <c r="L384" s="26"/>
      <c r="M384" s="26"/>
    </row>
    <row r="385" spans="1:13" x14ac:dyDescent="0.25">
      <c r="A385" s="120">
        <v>4</v>
      </c>
      <c r="B385" s="120" t="str">
        <f>IF(TRIM(I385)&lt;&gt;"",COUNTA($I$6:I385),"")</f>
        <v/>
      </c>
      <c r="C385" s="121">
        <v>17</v>
      </c>
      <c r="D385" s="122"/>
      <c r="E385" s="323" t="s">
        <v>2303</v>
      </c>
      <c r="F385" s="323"/>
      <c r="G385" s="123"/>
      <c r="H385" s="124"/>
      <c r="I385" s="125"/>
      <c r="J385" s="125">
        <f>ROUND(SUM(J386:J396),2)</f>
        <v>0</v>
      </c>
      <c r="K385" s="119"/>
      <c r="L385" s="26"/>
      <c r="M385" s="26"/>
    </row>
    <row r="386" spans="1:13" x14ac:dyDescent="0.25">
      <c r="A386" s="109"/>
      <c r="B386" s="109">
        <f>IF(TRIM(I386)&lt;&gt;"",COUNTA($I$6:I386),"")</f>
        <v>338</v>
      </c>
      <c r="C386" s="126">
        <v>18</v>
      </c>
      <c r="D386" s="59"/>
      <c r="E386" s="63" t="s">
        <v>2304</v>
      </c>
      <c r="F386" s="63"/>
      <c r="G386" s="127" t="s">
        <v>446</v>
      </c>
      <c r="H386" s="128">
        <v>1250</v>
      </c>
      <c r="I386" s="14">
        <v>0</v>
      </c>
      <c r="J386" s="62">
        <f t="shared" si="6"/>
        <v>0</v>
      </c>
      <c r="K386" s="119"/>
      <c r="L386" s="26"/>
      <c r="M386" s="26"/>
    </row>
    <row r="387" spans="1:13" ht="78.75" x14ac:dyDescent="0.25">
      <c r="A387" s="109"/>
      <c r="B387" s="109">
        <f>IF(TRIM(I387)&lt;&gt;"",COUNTA($I$6:I387),"")</f>
        <v>339</v>
      </c>
      <c r="C387" s="126">
        <v>19</v>
      </c>
      <c r="D387" s="59"/>
      <c r="E387" s="63" t="s">
        <v>2305</v>
      </c>
      <c r="F387" s="63" t="s">
        <v>2306</v>
      </c>
      <c r="G387" s="127" t="s">
        <v>446</v>
      </c>
      <c r="H387" s="128">
        <v>8200</v>
      </c>
      <c r="I387" s="14">
        <v>0</v>
      </c>
      <c r="J387" s="62">
        <f t="shared" si="6"/>
        <v>0</v>
      </c>
      <c r="K387" s="119"/>
      <c r="L387" s="26"/>
      <c r="M387" s="26"/>
    </row>
    <row r="388" spans="1:13" ht="45" x14ac:dyDescent="0.25">
      <c r="A388" s="109"/>
      <c r="B388" s="109">
        <f>IF(TRIM(I388)&lt;&gt;"",COUNTA($I$6:I388),"")</f>
        <v>340</v>
      </c>
      <c r="C388" s="126">
        <v>20</v>
      </c>
      <c r="D388" s="59"/>
      <c r="E388" s="63" t="s">
        <v>2307</v>
      </c>
      <c r="F388" s="63" t="s">
        <v>2308</v>
      </c>
      <c r="G388" s="127" t="s">
        <v>403</v>
      </c>
      <c r="H388" s="128">
        <v>2900</v>
      </c>
      <c r="I388" s="14">
        <v>0</v>
      </c>
      <c r="J388" s="62">
        <f t="shared" si="6"/>
        <v>0</v>
      </c>
      <c r="K388" s="119"/>
      <c r="L388" s="26"/>
      <c r="M388" s="26"/>
    </row>
    <row r="389" spans="1:13" ht="33.75" x14ac:dyDescent="0.25">
      <c r="A389" s="109"/>
      <c r="B389" s="109">
        <f>IF(TRIM(I389)&lt;&gt;"",COUNTA($I$6:I389),"")</f>
        <v>341</v>
      </c>
      <c r="C389" s="126">
        <v>21</v>
      </c>
      <c r="D389" s="59"/>
      <c r="E389" s="63" t="s">
        <v>2309</v>
      </c>
      <c r="F389" s="63" t="s">
        <v>2310</v>
      </c>
      <c r="G389" s="127" t="s">
        <v>446</v>
      </c>
      <c r="H389" s="128">
        <v>4000</v>
      </c>
      <c r="I389" s="14">
        <v>0</v>
      </c>
      <c r="J389" s="62">
        <f t="shared" si="6"/>
        <v>0</v>
      </c>
      <c r="K389" s="119"/>
      <c r="L389" s="26"/>
      <c r="M389" s="26"/>
    </row>
    <row r="390" spans="1:13" ht="67.5" x14ac:dyDescent="0.25">
      <c r="A390" s="109"/>
      <c r="B390" s="109">
        <f>IF(TRIM(I390)&lt;&gt;"",COUNTA($I$6:I390),"")</f>
        <v>342</v>
      </c>
      <c r="C390" s="126">
        <v>22</v>
      </c>
      <c r="D390" s="59"/>
      <c r="E390" s="63" t="s">
        <v>2311</v>
      </c>
      <c r="F390" s="63" t="s">
        <v>2312</v>
      </c>
      <c r="G390" s="127" t="s">
        <v>446</v>
      </c>
      <c r="H390" s="128">
        <v>120</v>
      </c>
      <c r="I390" s="14">
        <v>0</v>
      </c>
      <c r="J390" s="62">
        <f t="shared" si="6"/>
        <v>0</v>
      </c>
      <c r="K390" s="119"/>
      <c r="L390" s="26"/>
      <c r="M390" s="26"/>
    </row>
    <row r="391" spans="1:13" ht="56.25" x14ac:dyDescent="0.25">
      <c r="A391" s="109"/>
      <c r="B391" s="109">
        <f>IF(TRIM(I391)&lt;&gt;"",COUNTA($I$6:I391),"")</f>
        <v>343</v>
      </c>
      <c r="C391" s="126">
        <v>23</v>
      </c>
      <c r="D391" s="59"/>
      <c r="E391" s="63" t="s">
        <v>2313</v>
      </c>
      <c r="F391" s="63" t="s">
        <v>2314</v>
      </c>
      <c r="G391" s="127" t="s">
        <v>446</v>
      </c>
      <c r="H391" s="128">
        <v>1200</v>
      </c>
      <c r="I391" s="14">
        <v>0</v>
      </c>
      <c r="J391" s="62">
        <f t="shared" si="6"/>
        <v>0</v>
      </c>
      <c r="K391" s="119"/>
      <c r="L391" s="26"/>
      <c r="M391" s="26"/>
    </row>
    <row r="392" spans="1:13" ht="67.5" x14ac:dyDescent="0.25">
      <c r="A392" s="109"/>
      <c r="B392" s="109">
        <f>IF(TRIM(I392)&lt;&gt;"",COUNTA($I$6:I392),"")</f>
        <v>344</v>
      </c>
      <c r="C392" s="126">
        <v>24</v>
      </c>
      <c r="D392" s="59"/>
      <c r="E392" s="63" t="s">
        <v>2315</v>
      </c>
      <c r="F392" s="63" t="s">
        <v>2316</v>
      </c>
      <c r="G392" s="127" t="s">
        <v>446</v>
      </c>
      <c r="H392" s="128">
        <v>2800</v>
      </c>
      <c r="I392" s="14">
        <v>0</v>
      </c>
      <c r="J392" s="62">
        <f t="shared" si="6"/>
        <v>0</v>
      </c>
      <c r="K392" s="119"/>
      <c r="L392" s="26"/>
      <c r="M392" s="26"/>
    </row>
    <row r="393" spans="1:13" ht="67.5" x14ac:dyDescent="0.25">
      <c r="A393" s="109"/>
      <c r="B393" s="109">
        <f>IF(TRIM(I393)&lt;&gt;"",COUNTA($I$6:I393),"")</f>
        <v>345</v>
      </c>
      <c r="C393" s="126">
        <v>25</v>
      </c>
      <c r="D393" s="59"/>
      <c r="E393" s="63" t="s">
        <v>2317</v>
      </c>
      <c r="F393" s="63" t="s">
        <v>2318</v>
      </c>
      <c r="G393" s="127" t="s">
        <v>1677</v>
      </c>
      <c r="H393" s="128">
        <v>16600</v>
      </c>
      <c r="I393" s="14">
        <v>0</v>
      </c>
      <c r="J393" s="62">
        <f t="shared" si="6"/>
        <v>0</v>
      </c>
      <c r="K393" s="119"/>
      <c r="L393" s="26"/>
      <c r="M393" s="26"/>
    </row>
    <row r="394" spans="1:13" ht="56.25" x14ac:dyDescent="0.25">
      <c r="A394" s="109"/>
      <c r="B394" s="109">
        <f>IF(TRIM(I394)&lt;&gt;"",COUNTA($I$6:I394),"")</f>
        <v>346</v>
      </c>
      <c r="C394" s="126">
        <v>26</v>
      </c>
      <c r="D394" s="59"/>
      <c r="E394" s="63" t="s">
        <v>2319</v>
      </c>
      <c r="F394" s="63" t="s">
        <v>2320</v>
      </c>
      <c r="G394" s="127" t="s">
        <v>1677</v>
      </c>
      <c r="H394" s="128">
        <v>570</v>
      </c>
      <c r="I394" s="14">
        <v>0</v>
      </c>
      <c r="J394" s="62">
        <f t="shared" si="6"/>
        <v>0</v>
      </c>
      <c r="K394" s="119"/>
      <c r="L394" s="26"/>
      <c r="M394" s="26"/>
    </row>
    <row r="395" spans="1:13" ht="45" x14ac:dyDescent="0.25">
      <c r="A395" s="109"/>
      <c r="B395" s="109">
        <f>IF(TRIM(I395)&lt;&gt;"",COUNTA($I$6:I395),"")</f>
        <v>347</v>
      </c>
      <c r="C395" s="126">
        <v>27</v>
      </c>
      <c r="D395" s="59"/>
      <c r="E395" s="63" t="s">
        <v>2321</v>
      </c>
      <c r="F395" s="63"/>
      <c r="G395" s="127" t="s">
        <v>403</v>
      </c>
      <c r="H395" s="128">
        <v>230</v>
      </c>
      <c r="I395" s="14">
        <v>0</v>
      </c>
      <c r="J395" s="62">
        <f t="shared" si="6"/>
        <v>0</v>
      </c>
      <c r="K395" s="119"/>
      <c r="L395" s="26"/>
      <c r="M395" s="26"/>
    </row>
    <row r="396" spans="1:13" ht="67.5" x14ac:dyDescent="0.25">
      <c r="A396" s="109"/>
      <c r="B396" s="109">
        <f>IF(TRIM(I396)&lt;&gt;"",COUNTA($I$6:I396),"")</f>
        <v>348</v>
      </c>
      <c r="C396" s="126">
        <v>28</v>
      </c>
      <c r="D396" s="59"/>
      <c r="E396" s="63" t="s">
        <v>2322</v>
      </c>
      <c r="F396" s="63"/>
      <c r="G396" s="127" t="s">
        <v>2</v>
      </c>
      <c r="H396" s="128">
        <v>1</v>
      </c>
      <c r="I396" s="14">
        <v>0</v>
      </c>
      <c r="J396" s="62">
        <f t="shared" si="6"/>
        <v>0</v>
      </c>
      <c r="K396" s="119"/>
      <c r="L396" s="26"/>
      <c r="M396" s="26"/>
    </row>
    <row r="397" spans="1:13" x14ac:dyDescent="0.25">
      <c r="A397" s="53">
        <v>3</v>
      </c>
      <c r="B397" s="53" t="str">
        <f>IF(TRIM(I397)&lt;&gt;"",COUNTA($I$6:I397),"")</f>
        <v/>
      </c>
      <c r="C397" s="300" t="s">
        <v>2531</v>
      </c>
      <c r="D397" s="111"/>
      <c r="E397" s="112" t="s">
        <v>2323</v>
      </c>
      <c r="F397" s="113"/>
      <c r="G397" s="114"/>
      <c r="H397" s="115"/>
      <c r="I397" s="1"/>
      <c r="J397" s="1">
        <f>ROUND((J398+J400+J405+J410+J412),2)</f>
        <v>0</v>
      </c>
      <c r="K397" s="119"/>
      <c r="L397" s="26"/>
      <c r="M397" s="26"/>
    </row>
    <row r="398" spans="1:13" x14ac:dyDescent="0.25">
      <c r="A398" s="120">
        <v>4</v>
      </c>
      <c r="B398" s="120" t="str">
        <f>IF(TRIM(I398)&lt;&gt;"",COUNTA($I$6:I398),"")</f>
        <v/>
      </c>
      <c r="C398" s="121">
        <v>30</v>
      </c>
      <c r="D398" s="122"/>
      <c r="E398" s="323" t="s">
        <v>2324</v>
      </c>
      <c r="F398" s="323"/>
      <c r="G398" s="123"/>
      <c r="H398" s="124"/>
      <c r="I398" s="125"/>
      <c r="J398" s="125">
        <f>ROUND(SUM(J399),2)</f>
        <v>0</v>
      </c>
      <c r="K398" s="119"/>
      <c r="L398" s="26"/>
      <c r="M398" s="26"/>
    </row>
    <row r="399" spans="1:13" ht="22.5" x14ac:dyDescent="0.25">
      <c r="A399" s="109"/>
      <c r="B399" s="109">
        <f>IF(TRIM(I399)&lt;&gt;"",COUNTA($I$6:I399),"")</f>
        <v>349</v>
      </c>
      <c r="C399" s="126">
        <v>31</v>
      </c>
      <c r="D399" s="59"/>
      <c r="E399" s="63" t="s">
        <v>2325</v>
      </c>
      <c r="F399" s="63"/>
      <c r="G399" s="127" t="s">
        <v>2</v>
      </c>
      <c r="H399" s="128">
        <v>1</v>
      </c>
      <c r="I399" s="14">
        <v>0</v>
      </c>
      <c r="J399" s="62">
        <f t="shared" si="6"/>
        <v>0</v>
      </c>
      <c r="K399" s="119"/>
      <c r="L399" s="26"/>
      <c r="M399" s="26"/>
    </row>
    <row r="400" spans="1:13" x14ac:dyDescent="0.25">
      <c r="A400" s="120">
        <v>5</v>
      </c>
      <c r="B400" s="120" t="str">
        <f>IF(TRIM(I400)&lt;&gt;"",COUNTA($I$6:I400),"")</f>
        <v/>
      </c>
      <c r="C400" s="121">
        <v>32</v>
      </c>
      <c r="D400" s="122"/>
      <c r="E400" s="323" t="s">
        <v>2303</v>
      </c>
      <c r="F400" s="323"/>
      <c r="G400" s="123"/>
      <c r="H400" s="124"/>
      <c r="I400" s="125"/>
      <c r="J400" s="125">
        <f>ROUND(SUM(J401:J404),2)</f>
        <v>0</v>
      </c>
      <c r="K400" s="119"/>
      <c r="L400" s="26"/>
      <c r="M400" s="26"/>
    </row>
    <row r="401" spans="1:13" x14ac:dyDescent="0.25">
      <c r="A401" s="109"/>
      <c r="B401" s="109">
        <f>IF(TRIM(I401)&lt;&gt;"",COUNTA($I$6:I401),"")</f>
        <v>350</v>
      </c>
      <c r="C401" s="126">
        <v>33</v>
      </c>
      <c r="D401" s="59"/>
      <c r="E401" s="63" t="s">
        <v>2304</v>
      </c>
      <c r="F401" s="63"/>
      <c r="G401" s="127" t="s">
        <v>446</v>
      </c>
      <c r="H401" s="128">
        <v>360</v>
      </c>
      <c r="I401" s="14">
        <v>0</v>
      </c>
      <c r="J401" s="62">
        <f t="shared" si="6"/>
        <v>0</v>
      </c>
      <c r="K401" s="119"/>
      <c r="L401" s="26"/>
      <c r="M401" s="26"/>
    </row>
    <row r="402" spans="1:13" ht="22.5" x14ac:dyDescent="0.25">
      <c r="A402" s="109"/>
      <c r="B402" s="109">
        <f>IF(TRIM(I402)&lt;&gt;"",COUNTA($I$6:I402),"")</f>
        <v>351</v>
      </c>
      <c r="C402" s="126">
        <v>34</v>
      </c>
      <c r="D402" s="59"/>
      <c r="E402" s="63" t="s">
        <v>2326</v>
      </c>
      <c r="F402" s="63"/>
      <c r="G402" s="127" t="s">
        <v>403</v>
      </c>
      <c r="H402" s="128">
        <v>72</v>
      </c>
      <c r="I402" s="14">
        <v>0</v>
      </c>
      <c r="J402" s="62">
        <f t="shared" si="6"/>
        <v>0</v>
      </c>
      <c r="K402" s="119"/>
      <c r="L402" s="26"/>
      <c r="M402" s="26"/>
    </row>
    <row r="403" spans="1:13" x14ac:dyDescent="0.25">
      <c r="A403" s="109"/>
      <c r="B403" s="109">
        <f>IF(TRIM(I403)&lt;&gt;"",COUNTA($I$6:I403),"")</f>
        <v>352</v>
      </c>
      <c r="C403" s="126">
        <v>35</v>
      </c>
      <c r="D403" s="59"/>
      <c r="E403" s="63" t="s">
        <v>2327</v>
      </c>
      <c r="F403" s="63"/>
      <c r="G403" s="127" t="s">
        <v>25</v>
      </c>
      <c r="H403" s="128">
        <v>90</v>
      </c>
      <c r="I403" s="14">
        <v>0</v>
      </c>
      <c r="J403" s="62">
        <f t="shared" si="6"/>
        <v>0</v>
      </c>
      <c r="K403" s="119"/>
      <c r="L403" s="26"/>
      <c r="M403" s="26"/>
    </row>
    <row r="404" spans="1:13" x14ac:dyDescent="0.25">
      <c r="A404" s="109"/>
      <c r="B404" s="109">
        <f>IF(TRIM(I404)&lt;&gt;"",COUNTA($I$6:I404),"")</f>
        <v>353</v>
      </c>
      <c r="C404" s="126">
        <v>36</v>
      </c>
      <c r="D404" s="59"/>
      <c r="E404" s="63" t="s">
        <v>2328</v>
      </c>
      <c r="F404" s="63"/>
      <c r="G404" s="127" t="s">
        <v>25</v>
      </c>
      <c r="H404" s="128">
        <v>90</v>
      </c>
      <c r="I404" s="14">
        <v>0</v>
      </c>
      <c r="J404" s="62">
        <f>IF(ISNUMBER(H404),ROUND(H404*I404,2),"")</f>
        <v>0</v>
      </c>
      <c r="K404" s="119"/>
      <c r="L404" s="26"/>
      <c r="M404" s="26"/>
    </row>
    <row r="405" spans="1:13" x14ac:dyDescent="0.25">
      <c r="A405" s="120">
        <v>4</v>
      </c>
      <c r="B405" s="120" t="str">
        <f>IF(TRIM(I405)&lt;&gt;"",COUNTA($I$6:I405),"")</f>
        <v/>
      </c>
      <c r="C405" s="121">
        <v>37</v>
      </c>
      <c r="D405" s="122"/>
      <c r="E405" s="323" t="s">
        <v>2329</v>
      </c>
      <c r="F405" s="323"/>
      <c r="G405" s="123"/>
      <c r="H405" s="124"/>
      <c r="I405" s="125"/>
      <c r="J405" s="125">
        <f>ROUND(SUM(J406:J409),2)</f>
        <v>0</v>
      </c>
      <c r="K405" s="119"/>
      <c r="L405" s="26"/>
      <c r="M405" s="26"/>
    </row>
    <row r="406" spans="1:13" ht="22.5" x14ac:dyDescent="0.25">
      <c r="A406" s="109"/>
      <c r="B406" s="109">
        <f>IF(TRIM(I406)&lt;&gt;"",COUNTA($I$6:I406),"")</f>
        <v>354</v>
      </c>
      <c r="C406" s="126">
        <v>38</v>
      </c>
      <c r="D406" s="59"/>
      <c r="E406" s="63" t="s">
        <v>2330</v>
      </c>
      <c r="F406" s="63"/>
      <c r="G406" s="127" t="s">
        <v>403</v>
      </c>
      <c r="H406" s="128">
        <v>17</v>
      </c>
      <c r="I406" s="14">
        <v>0</v>
      </c>
      <c r="J406" s="62">
        <f t="shared" si="6"/>
        <v>0</v>
      </c>
      <c r="K406" s="119"/>
      <c r="L406" s="26"/>
      <c r="M406" s="26"/>
    </row>
    <row r="407" spans="1:13" ht="22.5" x14ac:dyDescent="0.25">
      <c r="A407" s="109"/>
      <c r="B407" s="109">
        <f>IF(TRIM(I407)&lt;&gt;"",COUNTA($I$6:I407),"")</f>
        <v>355</v>
      </c>
      <c r="C407" s="126">
        <v>39</v>
      </c>
      <c r="D407" s="59"/>
      <c r="E407" s="63" t="s">
        <v>2331</v>
      </c>
      <c r="F407" s="63"/>
      <c r="G407" s="127" t="s">
        <v>403</v>
      </c>
      <c r="H407" s="128">
        <v>79</v>
      </c>
      <c r="I407" s="14">
        <v>0</v>
      </c>
      <c r="J407" s="62">
        <f t="shared" si="6"/>
        <v>0</v>
      </c>
      <c r="K407" s="119"/>
      <c r="L407" s="26"/>
      <c r="M407" s="26"/>
    </row>
    <row r="408" spans="1:13" x14ac:dyDescent="0.25">
      <c r="A408" s="109"/>
      <c r="B408" s="109">
        <f>IF(TRIM(I408)&lt;&gt;"",COUNTA($I$6:I408),"")</f>
        <v>356</v>
      </c>
      <c r="C408" s="126">
        <v>40</v>
      </c>
      <c r="D408" s="59"/>
      <c r="E408" s="63" t="s">
        <v>2332</v>
      </c>
      <c r="F408" s="63"/>
      <c r="G408" s="127" t="s">
        <v>446</v>
      </c>
      <c r="H408" s="128">
        <v>47</v>
      </c>
      <c r="I408" s="14">
        <v>0</v>
      </c>
      <c r="J408" s="62">
        <f t="shared" si="6"/>
        <v>0</v>
      </c>
      <c r="K408" s="119"/>
      <c r="L408" s="26"/>
      <c r="M408" s="26"/>
    </row>
    <row r="409" spans="1:13" ht="22.5" x14ac:dyDescent="0.25">
      <c r="A409" s="109"/>
      <c r="B409" s="109">
        <f>IF(TRIM(I409)&lt;&gt;"",COUNTA($I$6:I409),"")</f>
        <v>357</v>
      </c>
      <c r="C409" s="126">
        <v>41</v>
      </c>
      <c r="D409" s="59"/>
      <c r="E409" s="324" t="s">
        <v>2333</v>
      </c>
      <c r="F409" s="63"/>
      <c r="G409" s="127" t="s">
        <v>1</v>
      </c>
      <c r="H409" s="128">
        <v>45</v>
      </c>
      <c r="I409" s="14">
        <v>0</v>
      </c>
      <c r="J409" s="62">
        <f t="shared" si="6"/>
        <v>0</v>
      </c>
      <c r="K409" s="119"/>
      <c r="L409" s="26"/>
      <c r="M409" s="26"/>
    </row>
    <row r="410" spans="1:13" x14ac:dyDescent="0.25">
      <c r="A410" s="120">
        <v>4</v>
      </c>
      <c r="B410" s="120" t="str">
        <f>IF(TRIM(I410)&lt;&gt;"",COUNTA($I$6:I410),"")</f>
        <v/>
      </c>
      <c r="C410" s="121">
        <v>42</v>
      </c>
      <c r="D410" s="122"/>
      <c r="E410" s="323" t="s">
        <v>2334</v>
      </c>
      <c r="F410" s="323"/>
      <c r="G410" s="123"/>
      <c r="H410" s="124"/>
      <c r="I410" s="125"/>
      <c r="J410" s="125">
        <f>ROUND(SUM(J411),2)</f>
        <v>0</v>
      </c>
      <c r="K410" s="119"/>
      <c r="L410" s="26"/>
      <c r="M410" s="26"/>
    </row>
    <row r="411" spans="1:13" ht="22.5" x14ac:dyDescent="0.25">
      <c r="A411" s="109"/>
      <c r="B411" s="109">
        <f>IF(TRIM(I411)&lt;&gt;"",COUNTA($I$6:I411),"")</f>
        <v>358</v>
      </c>
      <c r="C411" s="126">
        <v>43</v>
      </c>
      <c r="D411" s="59"/>
      <c r="E411" s="63" t="s">
        <v>2335</v>
      </c>
      <c r="F411" s="63"/>
      <c r="G411" s="127" t="s">
        <v>25</v>
      </c>
      <c r="H411" s="128">
        <v>90</v>
      </c>
      <c r="I411" s="14">
        <v>0</v>
      </c>
      <c r="J411" s="62">
        <f t="shared" si="6"/>
        <v>0</v>
      </c>
      <c r="K411" s="119"/>
      <c r="L411" s="26"/>
      <c r="M411" s="26"/>
    </row>
    <row r="412" spans="1:13" x14ac:dyDescent="0.25">
      <c r="A412" s="120">
        <v>4</v>
      </c>
      <c r="B412" s="120" t="str">
        <f>IF(TRIM(I412)&lt;&gt;"",COUNTA($I$6:I412),"")</f>
        <v/>
      </c>
      <c r="C412" s="121">
        <v>44</v>
      </c>
      <c r="D412" s="122"/>
      <c r="E412" s="323" t="s">
        <v>2336</v>
      </c>
      <c r="F412" s="323"/>
      <c r="G412" s="123"/>
      <c r="H412" s="124"/>
      <c r="I412" s="125"/>
      <c r="J412" s="125">
        <f>ROUND(SUM(J413),2)</f>
        <v>0</v>
      </c>
      <c r="K412" s="119"/>
      <c r="L412" s="26"/>
      <c r="M412" s="26"/>
    </row>
    <row r="413" spans="1:13" x14ac:dyDescent="0.25">
      <c r="A413" s="109"/>
      <c r="B413" s="109">
        <f>IF(TRIM(I413)&lt;&gt;"",COUNTA($I$6:I413),"")</f>
        <v>359</v>
      </c>
      <c r="C413" s="126">
        <v>45</v>
      </c>
      <c r="D413" s="59"/>
      <c r="E413" s="63" t="s">
        <v>2337</v>
      </c>
      <c r="F413" s="63"/>
      <c r="G413" s="127" t="s">
        <v>446</v>
      </c>
      <c r="H413" s="128">
        <v>316</v>
      </c>
      <c r="I413" s="14">
        <v>0</v>
      </c>
      <c r="J413" s="129">
        <f t="shared" si="6"/>
        <v>0</v>
      </c>
      <c r="K413" s="119"/>
      <c r="L413" s="26"/>
      <c r="M413" s="26"/>
    </row>
    <row r="414" spans="1:13" x14ac:dyDescent="0.25">
      <c r="A414" s="46">
        <v>2</v>
      </c>
      <c r="B414" s="46" t="str">
        <f>IF(TRIM(I414)&lt;&gt;"",COUNTA($I$6:I414),"")</f>
        <v/>
      </c>
      <c r="C414" s="47" t="s">
        <v>2532</v>
      </c>
      <c r="D414" s="47"/>
      <c r="E414" s="83" t="s">
        <v>2338</v>
      </c>
      <c r="F414" s="84"/>
      <c r="G414" s="85" t="s">
        <v>23</v>
      </c>
      <c r="H414" s="49"/>
      <c r="I414" s="50"/>
      <c r="J414" s="50">
        <f>ROUND((J415+J425+J437),2)</f>
        <v>0</v>
      </c>
      <c r="K414" s="119"/>
      <c r="L414" s="26"/>
      <c r="M414" s="26"/>
    </row>
    <row r="415" spans="1:13" x14ac:dyDescent="0.25">
      <c r="A415" s="53">
        <v>3</v>
      </c>
      <c r="B415" s="53" t="str">
        <f>IF(TRIM(I415)&lt;&gt;"",COUNTA($I$6:I415),"")</f>
        <v/>
      </c>
      <c r="C415" s="300" t="s">
        <v>2533</v>
      </c>
      <c r="D415" s="111"/>
      <c r="E415" s="112" t="s">
        <v>2286</v>
      </c>
      <c r="F415" s="113"/>
      <c r="G415" s="114" t="s">
        <v>23</v>
      </c>
      <c r="H415" s="115"/>
      <c r="I415" s="1"/>
      <c r="J415" s="1">
        <f>ROUND((J416+J420),2)</f>
        <v>0</v>
      </c>
      <c r="K415" s="119"/>
      <c r="L415" s="26"/>
      <c r="M415" s="26"/>
    </row>
    <row r="416" spans="1:13" x14ac:dyDescent="0.25">
      <c r="A416" s="120">
        <v>4</v>
      </c>
      <c r="B416" s="120" t="str">
        <f>IF(TRIM(I416)&lt;&gt;"",COUNTA($I$6:I416),"")</f>
        <v/>
      </c>
      <c r="C416" s="121">
        <v>48</v>
      </c>
      <c r="D416" s="122"/>
      <c r="E416" s="323" t="s">
        <v>2287</v>
      </c>
      <c r="F416" s="323"/>
      <c r="G416" s="123"/>
      <c r="H416" s="124"/>
      <c r="I416" s="125"/>
      <c r="J416" s="125">
        <f>ROUND(SUM(J417:J419),2)</f>
        <v>0</v>
      </c>
      <c r="K416" s="119"/>
      <c r="L416" s="26"/>
      <c r="M416" s="26"/>
    </row>
    <row r="417" spans="1:16384" ht="22.5" x14ac:dyDescent="0.25">
      <c r="A417" s="109"/>
      <c r="B417" s="109">
        <f>IF(TRIM(I417)&lt;&gt;"",COUNTA($I$6:I417),"")</f>
        <v>360</v>
      </c>
      <c r="C417" s="126">
        <v>49</v>
      </c>
      <c r="D417" s="59"/>
      <c r="E417" s="63" t="s">
        <v>2288</v>
      </c>
      <c r="F417" s="63"/>
      <c r="G417" s="127" t="s">
        <v>1</v>
      </c>
      <c r="H417" s="128">
        <v>15</v>
      </c>
      <c r="I417" s="14">
        <v>0</v>
      </c>
      <c r="J417" s="62">
        <f t="shared" si="6"/>
        <v>0</v>
      </c>
      <c r="K417" s="119"/>
      <c r="L417" s="26"/>
      <c r="M417" s="26"/>
    </row>
    <row r="418" spans="1:16384" ht="22.5" x14ac:dyDescent="0.25">
      <c r="A418" s="109"/>
      <c r="B418" s="109">
        <f>IF(TRIM(I418)&lt;&gt;"",COUNTA($I$6:I418),"")</f>
        <v>361</v>
      </c>
      <c r="C418" s="126">
        <v>50</v>
      </c>
      <c r="D418" s="59"/>
      <c r="E418" s="63" t="s">
        <v>2290</v>
      </c>
      <c r="F418" s="63" t="s">
        <v>2339</v>
      </c>
      <c r="G418" s="127" t="s">
        <v>1</v>
      </c>
      <c r="H418" s="128">
        <v>1</v>
      </c>
      <c r="I418" s="14">
        <v>0</v>
      </c>
      <c r="J418" s="62">
        <f t="shared" ref="J418:J476" si="7">IF(ISNUMBER(H418),ROUND(H418*I418,2),"")</f>
        <v>0</v>
      </c>
      <c r="K418" s="119"/>
      <c r="L418" s="26"/>
      <c r="M418" s="26"/>
    </row>
    <row r="419" spans="1:16384" ht="22.5" x14ac:dyDescent="0.25">
      <c r="A419" s="130"/>
      <c r="B419" s="130">
        <f>IF(TRIM(I419)&lt;&gt;"",COUNTA($I$6:I419),"")</f>
        <v>362</v>
      </c>
      <c r="C419" s="131">
        <v>51</v>
      </c>
      <c r="D419" s="132"/>
      <c r="E419" s="325" t="s">
        <v>2291</v>
      </c>
      <c r="F419" s="325"/>
      <c r="G419" s="133" t="s">
        <v>446</v>
      </c>
      <c r="H419" s="134">
        <v>80</v>
      </c>
      <c r="I419" s="15">
        <v>0</v>
      </c>
      <c r="J419" s="135">
        <f t="shared" si="7"/>
        <v>0</v>
      </c>
      <c r="K419" s="119"/>
      <c r="L419" s="26"/>
      <c r="M419" s="26"/>
    </row>
    <row r="420" spans="1:16384" x14ac:dyDescent="0.25">
      <c r="A420" s="120">
        <v>4</v>
      </c>
      <c r="B420" s="120" t="str">
        <f>IF(TRIM(I420)&lt;&gt;"",COUNTA($I$6:I420),"")</f>
        <v/>
      </c>
      <c r="C420" s="121">
        <v>52</v>
      </c>
      <c r="D420" s="122"/>
      <c r="E420" s="323" t="s">
        <v>1864</v>
      </c>
      <c r="F420" s="323"/>
      <c r="G420" s="123"/>
      <c r="H420" s="124"/>
      <c r="I420" s="125"/>
      <c r="J420" s="125">
        <f>ROUND(SUM(J421:J424),2)</f>
        <v>0</v>
      </c>
      <c r="K420" s="136"/>
      <c r="L420" s="119"/>
      <c r="M420" s="137"/>
      <c r="O420" s="138"/>
      <c r="P420" s="138"/>
      <c r="S420" s="139"/>
      <c r="T420" s="140"/>
      <c r="U420" s="136"/>
      <c r="V420" s="141"/>
      <c r="W420" s="142"/>
      <c r="X420" s="143"/>
      <c r="Y420" s="138"/>
      <c r="Z420" s="138"/>
      <c r="AA420" s="144"/>
      <c r="AB420" s="145"/>
      <c r="AC420" s="139"/>
      <c r="AD420" s="140"/>
      <c r="AE420" s="136"/>
      <c r="AF420" s="141"/>
      <c r="AG420" s="142"/>
      <c r="AH420" s="143"/>
      <c r="AI420" s="138"/>
      <c r="AJ420" s="138"/>
      <c r="AK420" s="144"/>
      <c r="AL420" s="145"/>
      <c r="AM420" s="139"/>
      <c r="AN420" s="140"/>
      <c r="AO420" s="136"/>
      <c r="AP420" s="141"/>
      <c r="AQ420" s="142"/>
      <c r="AR420" s="143"/>
      <c r="AS420" s="138"/>
      <c r="AT420" s="138"/>
      <c r="AU420" s="144"/>
      <c r="AV420" s="145"/>
      <c r="AW420" s="139"/>
      <c r="AX420" s="140"/>
      <c r="AY420" s="136"/>
      <c r="AZ420" s="141"/>
      <c r="BA420" s="142"/>
      <c r="BB420" s="143"/>
      <c r="BC420" s="138"/>
      <c r="BD420" s="138"/>
      <c r="BE420" s="144"/>
      <c r="BF420" s="145"/>
      <c r="BG420" s="139"/>
      <c r="BH420" s="140"/>
      <c r="BI420" s="136"/>
      <c r="BJ420" s="141"/>
      <c r="BK420" s="142"/>
      <c r="BL420" s="143"/>
      <c r="BM420" s="138"/>
      <c r="BN420" s="138"/>
      <c r="BO420" s="144"/>
      <c r="BP420" s="145"/>
      <c r="BQ420" s="139"/>
      <c r="BR420" s="140"/>
      <c r="BS420" s="136"/>
      <c r="BT420" s="141"/>
      <c r="BU420" s="142"/>
      <c r="BV420" s="143"/>
      <c r="BW420" s="138"/>
      <c r="BX420" s="138"/>
      <c r="BY420" s="144"/>
      <c r="BZ420" s="145"/>
      <c r="CA420" s="139"/>
      <c r="CB420" s="140"/>
      <c r="CC420" s="136"/>
      <c r="CD420" s="141"/>
      <c r="CE420" s="142"/>
      <c r="CF420" s="143"/>
      <c r="CG420" s="138"/>
      <c r="CH420" s="138"/>
      <c r="CI420" s="144"/>
      <c r="CJ420" s="145"/>
      <c r="CK420" s="139"/>
      <c r="CL420" s="140"/>
      <c r="CM420" s="136"/>
      <c r="CN420" s="141"/>
      <c r="CO420" s="142"/>
      <c r="CP420" s="143"/>
      <c r="CQ420" s="138"/>
      <c r="CR420" s="138"/>
      <c r="CS420" s="144"/>
      <c r="CT420" s="145"/>
      <c r="CU420" s="139"/>
      <c r="CV420" s="140"/>
      <c r="CW420" s="136"/>
      <c r="CX420" s="141"/>
      <c r="CY420" s="142"/>
      <c r="CZ420" s="143"/>
      <c r="DA420" s="138"/>
      <c r="DB420" s="138"/>
      <c r="DC420" s="144"/>
      <c r="DD420" s="145"/>
      <c r="DE420" s="139"/>
      <c r="DF420" s="140"/>
      <c r="DG420" s="136"/>
      <c r="DH420" s="141"/>
      <c r="DI420" s="142"/>
      <c r="DJ420" s="143"/>
      <c r="DK420" s="138"/>
      <c r="DL420" s="138"/>
      <c r="DM420" s="144"/>
      <c r="DN420" s="145"/>
      <c r="DO420" s="139"/>
      <c r="DP420" s="140"/>
      <c r="DQ420" s="136"/>
      <c r="DR420" s="141"/>
      <c r="DS420" s="142"/>
      <c r="DT420" s="143"/>
      <c r="DU420" s="138"/>
      <c r="DV420" s="138"/>
      <c r="DW420" s="144"/>
      <c r="DX420" s="145"/>
      <c r="DY420" s="139"/>
      <c r="DZ420" s="140"/>
      <c r="EA420" s="136"/>
      <c r="EB420" s="141"/>
      <c r="EC420" s="142"/>
      <c r="ED420" s="143"/>
      <c r="EE420" s="138"/>
      <c r="EF420" s="138"/>
      <c r="EG420" s="144"/>
      <c r="EH420" s="145"/>
      <c r="EI420" s="139"/>
      <c r="EJ420" s="140"/>
      <c r="EK420" s="136"/>
      <c r="EL420" s="141"/>
      <c r="EM420" s="142"/>
      <c r="EN420" s="143"/>
      <c r="EO420" s="138"/>
      <c r="EP420" s="138"/>
      <c r="EQ420" s="144"/>
      <c r="ER420" s="145"/>
      <c r="ES420" s="139"/>
      <c r="ET420" s="140"/>
      <c r="EU420" s="136"/>
      <c r="EV420" s="141"/>
      <c r="EW420" s="142"/>
      <c r="EX420" s="143"/>
      <c r="EY420" s="138"/>
      <c r="EZ420" s="138"/>
      <c r="FA420" s="144"/>
      <c r="FB420" s="145"/>
      <c r="FC420" s="139"/>
      <c r="FD420" s="140"/>
      <c r="FE420" s="136"/>
      <c r="FF420" s="141"/>
      <c r="FG420" s="142"/>
      <c r="FH420" s="143"/>
      <c r="FI420" s="138"/>
      <c r="FJ420" s="138"/>
      <c r="FK420" s="144"/>
      <c r="FL420" s="145"/>
      <c r="FM420" s="139"/>
      <c r="FN420" s="140"/>
      <c r="FO420" s="136"/>
      <c r="FP420" s="141"/>
      <c r="FQ420" s="142"/>
      <c r="FR420" s="143"/>
      <c r="FS420" s="138"/>
      <c r="FT420" s="138"/>
      <c r="FU420" s="144"/>
      <c r="FV420" s="145"/>
      <c r="FW420" s="139"/>
      <c r="FX420" s="140"/>
      <c r="FY420" s="136"/>
      <c r="FZ420" s="141"/>
      <c r="GA420" s="142"/>
      <c r="GB420" s="143"/>
      <c r="GC420" s="138"/>
      <c r="GD420" s="138"/>
      <c r="GE420" s="144"/>
      <c r="GF420" s="145"/>
      <c r="GG420" s="139"/>
      <c r="GH420" s="140"/>
      <c r="GI420" s="136"/>
      <c r="GJ420" s="141"/>
      <c r="GK420" s="142"/>
      <c r="GL420" s="143"/>
      <c r="GM420" s="138"/>
      <c r="GN420" s="138"/>
      <c r="GO420" s="144"/>
      <c r="GP420" s="145"/>
      <c r="GQ420" s="139"/>
      <c r="GR420" s="140"/>
      <c r="GS420" s="136"/>
      <c r="GT420" s="141"/>
      <c r="GU420" s="142"/>
      <c r="GV420" s="143"/>
      <c r="GW420" s="138"/>
      <c r="GX420" s="138"/>
      <c r="GY420" s="144"/>
      <c r="GZ420" s="145"/>
      <c r="HA420" s="139"/>
      <c r="HB420" s="140"/>
      <c r="HC420" s="136"/>
      <c r="HD420" s="141"/>
      <c r="HE420" s="142"/>
      <c r="HF420" s="143"/>
      <c r="HG420" s="138"/>
      <c r="HH420" s="138"/>
      <c r="HI420" s="144"/>
      <c r="HJ420" s="145"/>
      <c r="HK420" s="139"/>
      <c r="HL420" s="140"/>
      <c r="HM420" s="136"/>
      <c r="HN420" s="141"/>
      <c r="HO420" s="142"/>
      <c r="HP420" s="143"/>
      <c r="HQ420" s="138"/>
      <c r="HR420" s="138"/>
      <c r="HS420" s="144"/>
      <c r="HT420" s="145"/>
      <c r="HU420" s="139"/>
      <c r="HV420" s="140"/>
      <c r="HW420" s="136"/>
      <c r="HX420" s="141"/>
      <c r="HY420" s="142"/>
      <c r="HZ420" s="143"/>
      <c r="IA420" s="138"/>
      <c r="IB420" s="138"/>
      <c r="IC420" s="144"/>
      <c r="ID420" s="145"/>
      <c r="IE420" s="139"/>
      <c r="IF420" s="140"/>
      <c r="IG420" s="136"/>
      <c r="IH420" s="141"/>
      <c r="II420" s="142"/>
      <c r="IJ420" s="143"/>
      <c r="IK420" s="138"/>
      <c r="IL420" s="138"/>
      <c r="IM420" s="144"/>
      <c r="IN420" s="145"/>
      <c r="IO420" s="139"/>
      <c r="IP420" s="140"/>
      <c r="IQ420" s="136"/>
      <c r="IR420" s="141"/>
      <c r="IS420" s="142"/>
      <c r="IT420" s="143"/>
      <c r="IU420" s="138"/>
      <c r="IV420" s="138"/>
      <c r="IW420" s="144"/>
      <c r="IX420" s="145"/>
      <c r="IY420" s="139"/>
      <c r="IZ420" s="140"/>
      <c r="JA420" s="136"/>
      <c r="JB420" s="141"/>
      <c r="JC420" s="142"/>
      <c r="JD420" s="143"/>
      <c r="JE420" s="138"/>
      <c r="JF420" s="138"/>
      <c r="JG420" s="144"/>
      <c r="JH420" s="145"/>
      <c r="JI420" s="139"/>
      <c r="JJ420" s="140"/>
      <c r="JK420" s="136"/>
      <c r="JL420" s="141"/>
      <c r="JM420" s="142"/>
      <c r="JN420" s="143"/>
      <c r="JO420" s="138"/>
      <c r="JP420" s="138"/>
      <c r="JQ420" s="144"/>
      <c r="JR420" s="145"/>
      <c r="JS420" s="139"/>
      <c r="JT420" s="140"/>
      <c r="JU420" s="136"/>
      <c r="JV420" s="141"/>
      <c r="JW420" s="142"/>
      <c r="JX420" s="143"/>
      <c r="JY420" s="138"/>
      <c r="JZ420" s="138"/>
      <c r="KA420" s="144"/>
      <c r="KB420" s="145"/>
      <c r="KC420" s="139"/>
      <c r="KD420" s="140"/>
      <c r="KE420" s="136"/>
      <c r="KF420" s="141"/>
      <c r="KG420" s="142"/>
      <c r="KH420" s="143"/>
      <c r="KI420" s="138"/>
      <c r="KJ420" s="138"/>
      <c r="KK420" s="144"/>
      <c r="KL420" s="145"/>
      <c r="KM420" s="139"/>
      <c r="KN420" s="140"/>
      <c r="KO420" s="136"/>
      <c r="KP420" s="141"/>
      <c r="KQ420" s="142"/>
      <c r="KR420" s="143"/>
      <c r="KS420" s="138"/>
      <c r="KT420" s="138"/>
      <c r="KU420" s="144"/>
      <c r="KV420" s="145"/>
      <c r="KW420" s="139"/>
      <c r="KX420" s="140"/>
      <c r="KY420" s="136"/>
      <c r="KZ420" s="141"/>
      <c r="LA420" s="142"/>
      <c r="LB420" s="143"/>
      <c r="LC420" s="138"/>
      <c r="LD420" s="138"/>
      <c r="LE420" s="144"/>
      <c r="LF420" s="145"/>
      <c r="LG420" s="139"/>
      <c r="LH420" s="140"/>
      <c r="LI420" s="136"/>
      <c r="LJ420" s="141"/>
      <c r="LK420" s="142"/>
      <c r="LL420" s="143"/>
      <c r="LM420" s="138"/>
      <c r="LN420" s="138"/>
      <c r="LO420" s="144"/>
      <c r="LP420" s="145"/>
      <c r="LQ420" s="139"/>
      <c r="LR420" s="140"/>
      <c r="LS420" s="136"/>
      <c r="LT420" s="141"/>
      <c r="LU420" s="142"/>
      <c r="LV420" s="143"/>
      <c r="LW420" s="138"/>
      <c r="LX420" s="138"/>
      <c r="LY420" s="144"/>
      <c r="LZ420" s="145"/>
      <c r="MA420" s="139"/>
      <c r="MB420" s="140"/>
      <c r="MC420" s="136"/>
      <c r="MD420" s="141"/>
      <c r="ME420" s="142"/>
      <c r="MF420" s="143"/>
      <c r="MG420" s="138"/>
      <c r="MH420" s="138"/>
      <c r="MI420" s="144"/>
      <c r="MJ420" s="145"/>
      <c r="MK420" s="139"/>
      <c r="ML420" s="140"/>
      <c r="MM420" s="136"/>
      <c r="MN420" s="141"/>
      <c r="MO420" s="142"/>
      <c r="MP420" s="143"/>
      <c r="MQ420" s="138"/>
      <c r="MR420" s="138"/>
      <c r="MS420" s="144"/>
      <c r="MT420" s="145"/>
      <c r="MU420" s="139"/>
      <c r="MV420" s="140"/>
      <c r="MW420" s="136"/>
      <c r="MX420" s="141"/>
      <c r="MY420" s="142"/>
      <c r="MZ420" s="143"/>
      <c r="NA420" s="138"/>
      <c r="NB420" s="138"/>
      <c r="NC420" s="144"/>
      <c r="ND420" s="145"/>
      <c r="NE420" s="139"/>
      <c r="NF420" s="140"/>
      <c r="NG420" s="136"/>
      <c r="NH420" s="141"/>
      <c r="NI420" s="142"/>
      <c r="NJ420" s="143"/>
      <c r="NK420" s="138"/>
      <c r="NL420" s="138"/>
      <c r="NM420" s="144"/>
      <c r="NN420" s="145"/>
      <c r="NO420" s="139"/>
      <c r="NP420" s="140"/>
      <c r="NQ420" s="136"/>
      <c r="NR420" s="141"/>
      <c r="NS420" s="142"/>
      <c r="NT420" s="143"/>
      <c r="NU420" s="138"/>
      <c r="NV420" s="138"/>
      <c r="NW420" s="144"/>
      <c r="NX420" s="145"/>
      <c r="NY420" s="139"/>
      <c r="NZ420" s="140"/>
      <c r="OA420" s="136"/>
      <c r="OB420" s="141"/>
      <c r="OC420" s="142"/>
      <c r="OD420" s="143"/>
      <c r="OE420" s="138"/>
      <c r="OF420" s="138"/>
      <c r="OG420" s="144"/>
      <c r="OH420" s="145"/>
      <c r="OI420" s="139"/>
      <c r="OJ420" s="140"/>
      <c r="OK420" s="136"/>
      <c r="OL420" s="141"/>
      <c r="OM420" s="142"/>
      <c r="ON420" s="143"/>
      <c r="OO420" s="138"/>
      <c r="OP420" s="138"/>
      <c r="OQ420" s="144"/>
      <c r="OR420" s="145"/>
      <c r="OS420" s="139"/>
      <c r="OT420" s="140"/>
      <c r="OU420" s="136"/>
      <c r="OV420" s="141"/>
      <c r="OW420" s="142"/>
      <c r="OX420" s="143"/>
      <c r="OY420" s="138"/>
      <c r="OZ420" s="138"/>
      <c r="PA420" s="144"/>
      <c r="PB420" s="145"/>
      <c r="PC420" s="139"/>
      <c r="PD420" s="140"/>
      <c r="PE420" s="136"/>
      <c r="PF420" s="141"/>
      <c r="PG420" s="142"/>
      <c r="PH420" s="143"/>
      <c r="PI420" s="138"/>
      <c r="PJ420" s="138"/>
      <c r="PK420" s="144"/>
      <c r="PL420" s="145"/>
      <c r="PM420" s="139"/>
      <c r="PN420" s="140"/>
      <c r="PO420" s="136"/>
      <c r="PP420" s="141"/>
      <c r="PQ420" s="142"/>
      <c r="PR420" s="143"/>
      <c r="PS420" s="138"/>
      <c r="PT420" s="138"/>
      <c r="PU420" s="144"/>
      <c r="PV420" s="145"/>
      <c r="PW420" s="139"/>
      <c r="PX420" s="140"/>
      <c r="PY420" s="136"/>
      <c r="PZ420" s="141"/>
      <c r="QA420" s="142"/>
      <c r="QB420" s="143"/>
      <c r="QC420" s="138"/>
      <c r="QD420" s="138"/>
      <c r="QE420" s="144"/>
      <c r="QF420" s="145"/>
      <c r="QG420" s="139"/>
      <c r="QH420" s="140"/>
      <c r="QI420" s="136"/>
      <c r="QJ420" s="141"/>
      <c r="QK420" s="142"/>
      <c r="QL420" s="143"/>
      <c r="QM420" s="138"/>
      <c r="QN420" s="138"/>
      <c r="QO420" s="144"/>
      <c r="QP420" s="145"/>
      <c r="QQ420" s="139"/>
      <c r="QR420" s="140"/>
      <c r="QS420" s="136"/>
      <c r="QT420" s="141"/>
      <c r="QU420" s="142"/>
      <c r="QV420" s="143"/>
      <c r="QW420" s="138"/>
      <c r="QX420" s="138"/>
      <c r="QY420" s="144"/>
      <c r="QZ420" s="145"/>
      <c r="RA420" s="139"/>
      <c r="RB420" s="140"/>
      <c r="RC420" s="136"/>
      <c r="RD420" s="141"/>
      <c r="RE420" s="142"/>
      <c r="RF420" s="143"/>
      <c r="RG420" s="138"/>
      <c r="RH420" s="138"/>
      <c r="RI420" s="144"/>
      <c r="RJ420" s="145"/>
      <c r="RK420" s="139"/>
      <c r="RL420" s="140"/>
      <c r="RM420" s="136"/>
      <c r="RN420" s="141"/>
      <c r="RO420" s="142"/>
      <c r="RP420" s="143"/>
      <c r="RQ420" s="138"/>
      <c r="RR420" s="138"/>
      <c r="RS420" s="144"/>
      <c r="RT420" s="145"/>
      <c r="RU420" s="139"/>
      <c r="RV420" s="140"/>
      <c r="RW420" s="136"/>
      <c r="RX420" s="141"/>
      <c r="RY420" s="142"/>
      <c r="RZ420" s="143"/>
      <c r="SA420" s="138"/>
      <c r="SB420" s="138"/>
      <c r="SC420" s="144"/>
      <c r="SD420" s="145"/>
      <c r="SE420" s="139"/>
      <c r="SF420" s="140"/>
      <c r="SG420" s="136"/>
      <c r="SH420" s="141"/>
      <c r="SI420" s="142"/>
      <c r="SJ420" s="143"/>
      <c r="SK420" s="138"/>
      <c r="SL420" s="138"/>
      <c r="SM420" s="144"/>
      <c r="SN420" s="145"/>
      <c r="SO420" s="139"/>
      <c r="SP420" s="140"/>
      <c r="SQ420" s="136"/>
      <c r="SR420" s="141"/>
      <c r="SS420" s="142"/>
      <c r="ST420" s="143"/>
      <c r="SU420" s="138"/>
      <c r="SV420" s="138"/>
      <c r="SW420" s="144"/>
      <c r="SX420" s="145"/>
      <c r="SY420" s="139"/>
      <c r="SZ420" s="140"/>
      <c r="TA420" s="136"/>
      <c r="TB420" s="141"/>
      <c r="TC420" s="142"/>
      <c r="TD420" s="143"/>
      <c r="TE420" s="138"/>
      <c r="TF420" s="138"/>
      <c r="TG420" s="144"/>
      <c r="TH420" s="145"/>
      <c r="TI420" s="139"/>
      <c r="TJ420" s="140"/>
      <c r="TK420" s="136"/>
      <c r="TL420" s="141"/>
      <c r="TM420" s="142"/>
      <c r="TN420" s="143"/>
      <c r="TO420" s="138"/>
      <c r="TP420" s="138"/>
      <c r="TQ420" s="144"/>
      <c r="TR420" s="145"/>
      <c r="TS420" s="139"/>
      <c r="TT420" s="140"/>
      <c r="TU420" s="136"/>
      <c r="TV420" s="141"/>
      <c r="TW420" s="142"/>
      <c r="TX420" s="143"/>
      <c r="TY420" s="138"/>
      <c r="TZ420" s="138"/>
      <c r="UA420" s="144"/>
      <c r="UB420" s="145"/>
      <c r="UC420" s="139"/>
      <c r="UD420" s="140"/>
      <c r="UE420" s="136"/>
      <c r="UF420" s="141"/>
      <c r="UG420" s="142"/>
      <c r="UH420" s="143"/>
      <c r="UI420" s="138"/>
      <c r="UJ420" s="138"/>
      <c r="UK420" s="144"/>
      <c r="UL420" s="145"/>
      <c r="UM420" s="139"/>
      <c r="UN420" s="140"/>
      <c r="UO420" s="136"/>
      <c r="UP420" s="141"/>
      <c r="UQ420" s="142"/>
      <c r="UR420" s="143"/>
      <c r="US420" s="138"/>
      <c r="UT420" s="138"/>
      <c r="UU420" s="144"/>
      <c r="UV420" s="145"/>
      <c r="UW420" s="139"/>
      <c r="UX420" s="140"/>
      <c r="UY420" s="136"/>
      <c r="UZ420" s="141"/>
      <c r="VA420" s="142"/>
      <c r="VB420" s="143"/>
      <c r="VC420" s="138"/>
      <c r="VD420" s="138"/>
      <c r="VE420" s="144"/>
      <c r="VF420" s="145"/>
      <c r="VG420" s="139"/>
      <c r="VH420" s="140"/>
      <c r="VI420" s="136"/>
      <c r="VJ420" s="141"/>
      <c r="VK420" s="142"/>
      <c r="VL420" s="143"/>
      <c r="VM420" s="138"/>
      <c r="VN420" s="138"/>
      <c r="VO420" s="144"/>
      <c r="VP420" s="145"/>
      <c r="VQ420" s="139"/>
      <c r="VR420" s="140"/>
      <c r="VS420" s="136"/>
      <c r="VT420" s="141"/>
      <c r="VU420" s="142"/>
      <c r="VV420" s="143"/>
      <c r="VW420" s="138"/>
      <c r="VX420" s="138"/>
      <c r="VY420" s="144"/>
      <c r="VZ420" s="145"/>
      <c r="WA420" s="139"/>
      <c r="WB420" s="140"/>
      <c r="WC420" s="136"/>
      <c r="WD420" s="141"/>
      <c r="WE420" s="142"/>
      <c r="WF420" s="143"/>
      <c r="WG420" s="138"/>
      <c r="WH420" s="138"/>
      <c r="WI420" s="144"/>
      <c r="WJ420" s="145"/>
      <c r="WK420" s="139"/>
      <c r="WL420" s="140"/>
      <c r="WM420" s="136"/>
      <c r="WN420" s="141"/>
      <c r="WO420" s="142"/>
      <c r="WP420" s="143"/>
      <c r="WQ420" s="138"/>
      <c r="WR420" s="138"/>
      <c r="WS420" s="144"/>
      <c r="WT420" s="145"/>
      <c r="WU420" s="139"/>
      <c r="WV420" s="140"/>
      <c r="WW420" s="136"/>
      <c r="WX420" s="141"/>
      <c r="WY420" s="142"/>
      <c r="WZ420" s="143"/>
      <c r="XA420" s="138"/>
      <c r="XB420" s="138"/>
      <c r="XC420" s="144"/>
      <c r="XD420" s="145"/>
      <c r="XE420" s="139"/>
      <c r="XF420" s="140"/>
      <c r="XG420" s="136"/>
      <c r="XH420" s="141"/>
      <c r="XI420" s="142"/>
      <c r="XJ420" s="143"/>
      <c r="XK420" s="138"/>
      <c r="XL420" s="138"/>
      <c r="XM420" s="144"/>
      <c r="XN420" s="145"/>
      <c r="XO420" s="139"/>
      <c r="XP420" s="140"/>
      <c r="XQ420" s="136"/>
      <c r="XR420" s="141"/>
      <c r="XS420" s="142"/>
      <c r="XT420" s="143"/>
      <c r="XU420" s="138"/>
      <c r="XV420" s="138"/>
      <c r="XW420" s="144"/>
      <c r="XX420" s="145"/>
      <c r="XY420" s="139"/>
      <c r="XZ420" s="140"/>
      <c r="YA420" s="136"/>
      <c r="YB420" s="141"/>
      <c r="YC420" s="142"/>
      <c r="YD420" s="143"/>
      <c r="YE420" s="138"/>
      <c r="YF420" s="138"/>
      <c r="YG420" s="144"/>
      <c r="YH420" s="145"/>
      <c r="YI420" s="139"/>
      <c r="YJ420" s="140"/>
      <c r="YK420" s="136"/>
      <c r="YL420" s="141"/>
      <c r="YM420" s="142"/>
      <c r="YN420" s="143"/>
      <c r="YO420" s="138"/>
      <c r="YP420" s="138"/>
      <c r="YQ420" s="144"/>
      <c r="YR420" s="145"/>
      <c r="YS420" s="139"/>
      <c r="YT420" s="140"/>
      <c r="YU420" s="136"/>
      <c r="YV420" s="141"/>
      <c r="YW420" s="142"/>
      <c r="YX420" s="143"/>
      <c r="YY420" s="138"/>
      <c r="YZ420" s="138"/>
      <c r="ZA420" s="144"/>
      <c r="ZB420" s="145"/>
      <c r="ZC420" s="139"/>
      <c r="ZD420" s="140"/>
      <c r="ZE420" s="136"/>
      <c r="ZF420" s="141"/>
      <c r="ZG420" s="142"/>
      <c r="ZH420" s="143"/>
      <c r="ZI420" s="138"/>
      <c r="ZJ420" s="138"/>
      <c r="ZK420" s="144"/>
      <c r="ZL420" s="145"/>
      <c r="ZM420" s="139"/>
      <c r="ZN420" s="140"/>
      <c r="ZO420" s="136"/>
      <c r="ZP420" s="141"/>
      <c r="ZQ420" s="142"/>
      <c r="ZR420" s="143"/>
      <c r="ZS420" s="138"/>
      <c r="ZT420" s="138"/>
      <c r="ZU420" s="144"/>
      <c r="ZV420" s="145"/>
      <c r="ZW420" s="139"/>
      <c r="ZX420" s="140"/>
      <c r="ZY420" s="136"/>
      <c r="ZZ420" s="141"/>
      <c r="AAA420" s="142"/>
      <c r="AAB420" s="143"/>
      <c r="AAC420" s="138"/>
      <c r="AAD420" s="138"/>
      <c r="AAE420" s="144"/>
      <c r="AAF420" s="145"/>
      <c r="AAG420" s="139"/>
      <c r="AAH420" s="140"/>
      <c r="AAI420" s="136"/>
      <c r="AAJ420" s="141"/>
      <c r="AAK420" s="142"/>
      <c r="AAL420" s="143"/>
      <c r="AAM420" s="138"/>
      <c r="AAN420" s="138"/>
      <c r="AAO420" s="144"/>
      <c r="AAP420" s="145"/>
      <c r="AAQ420" s="139"/>
      <c r="AAR420" s="140"/>
      <c r="AAS420" s="136"/>
      <c r="AAT420" s="141"/>
      <c r="AAU420" s="142"/>
      <c r="AAV420" s="143"/>
      <c r="AAW420" s="138"/>
      <c r="AAX420" s="138"/>
      <c r="AAY420" s="144"/>
      <c r="AAZ420" s="145"/>
      <c r="ABA420" s="139"/>
      <c r="ABB420" s="140"/>
      <c r="ABC420" s="136"/>
      <c r="ABD420" s="141"/>
      <c r="ABE420" s="142"/>
      <c r="ABF420" s="143"/>
      <c r="ABG420" s="138"/>
      <c r="ABH420" s="138"/>
      <c r="ABI420" s="144"/>
      <c r="ABJ420" s="145"/>
      <c r="ABK420" s="139"/>
      <c r="ABL420" s="140"/>
      <c r="ABM420" s="136"/>
      <c r="ABN420" s="141"/>
      <c r="ABO420" s="142"/>
      <c r="ABP420" s="143"/>
      <c r="ABQ420" s="138"/>
      <c r="ABR420" s="138"/>
      <c r="ABS420" s="144"/>
      <c r="ABT420" s="145"/>
      <c r="ABU420" s="139"/>
      <c r="ABV420" s="140"/>
      <c r="ABW420" s="136"/>
      <c r="ABX420" s="141"/>
      <c r="ABY420" s="142"/>
      <c r="ABZ420" s="143"/>
      <c r="ACA420" s="138"/>
      <c r="ACB420" s="138"/>
      <c r="ACC420" s="144"/>
      <c r="ACD420" s="145"/>
      <c r="ACE420" s="139"/>
      <c r="ACF420" s="140"/>
      <c r="ACG420" s="136"/>
      <c r="ACH420" s="141"/>
      <c r="ACI420" s="142"/>
      <c r="ACJ420" s="143"/>
      <c r="ACK420" s="138"/>
      <c r="ACL420" s="138"/>
      <c r="ACM420" s="144"/>
      <c r="ACN420" s="145"/>
      <c r="ACO420" s="139"/>
      <c r="ACP420" s="140"/>
      <c r="ACQ420" s="136"/>
      <c r="ACR420" s="141"/>
      <c r="ACS420" s="142"/>
      <c r="ACT420" s="143"/>
      <c r="ACU420" s="138"/>
      <c r="ACV420" s="138"/>
      <c r="ACW420" s="144"/>
      <c r="ACX420" s="145"/>
      <c r="ACY420" s="139"/>
      <c r="ACZ420" s="140"/>
      <c r="ADA420" s="136"/>
      <c r="ADB420" s="141"/>
      <c r="ADC420" s="142"/>
      <c r="ADD420" s="143"/>
      <c r="ADE420" s="138"/>
      <c r="ADF420" s="138"/>
      <c r="ADG420" s="144"/>
      <c r="ADH420" s="145"/>
      <c r="ADI420" s="139"/>
      <c r="ADJ420" s="140"/>
      <c r="ADK420" s="136"/>
      <c r="ADL420" s="141"/>
      <c r="ADM420" s="142"/>
      <c r="ADN420" s="143"/>
      <c r="ADO420" s="138"/>
      <c r="ADP420" s="138"/>
      <c r="ADQ420" s="144"/>
      <c r="ADR420" s="145"/>
      <c r="ADS420" s="139"/>
      <c r="ADT420" s="140"/>
      <c r="ADU420" s="136"/>
      <c r="ADV420" s="141"/>
      <c r="ADW420" s="142"/>
      <c r="ADX420" s="143"/>
      <c r="ADY420" s="138"/>
      <c r="ADZ420" s="138"/>
      <c r="AEA420" s="144"/>
      <c r="AEB420" s="145"/>
      <c r="AEC420" s="139"/>
      <c r="AED420" s="140"/>
      <c r="AEE420" s="136"/>
      <c r="AEF420" s="141"/>
      <c r="AEG420" s="142"/>
      <c r="AEH420" s="143"/>
      <c r="AEI420" s="138"/>
      <c r="AEJ420" s="138"/>
      <c r="AEK420" s="144"/>
      <c r="AEL420" s="145"/>
      <c r="AEM420" s="139"/>
      <c r="AEN420" s="140"/>
      <c r="AEO420" s="136"/>
      <c r="AEP420" s="141"/>
      <c r="AEQ420" s="142"/>
      <c r="AER420" s="143"/>
      <c r="AES420" s="138"/>
      <c r="AET420" s="138"/>
      <c r="AEU420" s="144"/>
      <c r="AEV420" s="145"/>
      <c r="AEW420" s="139"/>
      <c r="AEX420" s="140"/>
      <c r="AEY420" s="136"/>
      <c r="AEZ420" s="141"/>
      <c r="AFA420" s="142"/>
      <c r="AFB420" s="143"/>
      <c r="AFC420" s="138"/>
      <c r="AFD420" s="138"/>
      <c r="AFE420" s="144"/>
      <c r="AFF420" s="145"/>
      <c r="AFG420" s="139"/>
      <c r="AFH420" s="140"/>
      <c r="AFI420" s="136"/>
      <c r="AFJ420" s="141"/>
      <c r="AFK420" s="142"/>
      <c r="AFL420" s="143"/>
      <c r="AFM420" s="138"/>
      <c r="AFN420" s="138"/>
      <c r="AFO420" s="144"/>
      <c r="AFP420" s="145"/>
      <c r="AFQ420" s="139"/>
      <c r="AFR420" s="140"/>
      <c r="AFS420" s="136"/>
      <c r="AFT420" s="141"/>
      <c r="AFU420" s="142"/>
      <c r="AFV420" s="143"/>
      <c r="AFW420" s="138"/>
      <c r="AFX420" s="138"/>
      <c r="AFY420" s="144"/>
      <c r="AFZ420" s="145"/>
      <c r="AGA420" s="139"/>
      <c r="AGB420" s="140"/>
      <c r="AGC420" s="136"/>
      <c r="AGD420" s="141"/>
      <c r="AGE420" s="142"/>
      <c r="AGF420" s="143"/>
      <c r="AGG420" s="138"/>
      <c r="AGH420" s="138"/>
      <c r="AGI420" s="144"/>
      <c r="AGJ420" s="145"/>
      <c r="AGK420" s="139"/>
      <c r="AGL420" s="140"/>
      <c r="AGM420" s="136"/>
      <c r="AGN420" s="141"/>
      <c r="AGO420" s="142"/>
      <c r="AGP420" s="143"/>
      <c r="AGQ420" s="138"/>
      <c r="AGR420" s="138"/>
      <c r="AGS420" s="144"/>
      <c r="AGT420" s="145"/>
      <c r="AGU420" s="139"/>
      <c r="AGV420" s="140"/>
      <c r="AGW420" s="136"/>
      <c r="AGX420" s="141"/>
      <c r="AGY420" s="142"/>
      <c r="AGZ420" s="143"/>
      <c r="AHA420" s="138"/>
      <c r="AHB420" s="138"/>
      <c r="AHC420" s="144"/>
      <c r="AHD420" s="145"/>
      <c r="AHE420" s="139"/>
      <c r="AHF420" s="140"/>
      <c r="AHG420" s="136"/>
      <c r="AHH420" s="141"/>
      <c r="AHI420" s="142"/>
      <c r="AHJ420" s="143"/>
      <c r="AHK420" s="138"/>
      <c r="AHL420" s="138"/>
      <c r="AHM420" s="144"/>
      <c r="AHN420" s="145"/>
      <c r="AHO420" s="139"/>
      <c r="AHP420" s="140"/>
      <c r="AHQ420" s="136"/>
      <c r="AHR420" s="141"/>
      <c r="AHS420" s="142"/>
      <c r="AHT420" s="143"/>
      <c r="AHU420" s="138"/>
      <c r="AHV420" s="138"/>
      <c r="AHW420" s="144"/>
      <c r="AHX420" s="145"/>
      <c r="AHY420" s="139"/>
      <c r="AHZ420" s="140"/>
      <c r="AIA420" s="136"/>
      <c r="AIB420" s="141"/>
      <c r="AIC420" s="142"/>
      <c r="AID420" s="143"/>
      <c r="AIE420" s="138"/>
      <c r="AIF420" s="138"/>
      <c r="AIG420" s="144"/>
      <c r="AIH420" s="145"/>
      <c r="AII420" s="139"/>
      <c r="AIJ420" s="140"/>
      <c r="AIK420" s="136"/>
      <c r="AIL420" s="141"/>
      <c r="AIM420" s="142"/>
      <c r="AIN420" s="143"/>
      <c r="AIO420" s="138"/>
      <c r="AIP420" s="138"/>
      <c r="AIQ420" s="144"/>
      <c r="AIR420" s="145"/>
      <c r="AIS420" s="139"/>
      <c r="AIT420" s="140"/>
      <c r="AIU420" s="136"/>
      <c r="AIV420" s="141"/>
      <c r="AIW420" s="142"/>
      <c r="AIX420" s="143"/>
      <c r="AIY420" s="138"/>
      <c r="AIZ420" s="138"/>
      <c r="AJA420" s="144"/>
      <c r="AJB420" s="145"/>
      <c r="AJC420" s="139"/>
      <c r="AJD420" s="140"/>
      <c r="AJE420" s="136"/>
      <c r="AJF420" s="141"/>
      <c r="AJG420" s="142"/>
      <c r="AJH420" s="143"/>
      <c r="AJI420" s="138"/>
      <c r="AJJ420" s="138"/>
      <c r="AJK420" s="144"/>
      <c r="AJL420" s="145"/>
      <c r="AJM420" s="139"/>
      <c r="AJN420" s="140"/>
      <c r="AJO420" s="136"/>
      <c r="AJP420" s="141"/>
      <c r="AJQ420" s="142"/>
      <c r="AJR420" s="143"/>
      <c r="AJS420" s="138"/>
      <c r="AJT420" s="138"/>
      <c r="AJU420" s="144"/>
      <c r="AJV420" s="145"/>
      <c r="AJW420" s="139"/>
      <c r="AJX420" s="140"/>
      <c r="AJY420" s="136"/>
      <c r="AJZ420" s="141"/>
      <c r="AKA420" s="142"/>
      <c r="AKB420" s="143"/>
      <c r="AKC420" s="138"/>
      <c r="AKD420" s="138"/>
      <c r="AKE420" s="144"/>
      <c r="AKF420" s="145"/>
      <c r="AKG420" s="139"/>
      <c r="AKH420" s="140"/>
      <c r="AKI420" s="136"/>
      <c r="AKJ420" s="141"/>
      <c r="AKK420" s="142"/>
      <c r="AKL420" s="143"/>
      <c r="AKM420" s="138"/>
      <c r="AKN420" s="138"/>
      <c r="AKO420" s="144"/>
      <c r="AKP420" s="145"/>
      <c r="AKQ420" s="139"/>
      <c r="AKR420" s="140"/>
      <c r="AKS420" s="136"/>
      <c r="AKT420" s="141"/>
      <c r="AKU420" s="142"/>
      <c r="AKV420" s="143"/>
      <c r="AKW420" s="138"/>
      <c r="AKX420" s="138"/>
      <c r="AKY420" s="144"/>
      <c r="AKZ420" s="145"/>
      <c r="ALA420" s="139"/>
      <c r="ALB420" s="140"/>
      <c r="ALC420" s="136"/>
      <c r="ALD420" s="141"/>
      <c r="ALE420" s="142"/>
      <c r="ALF420" s="143"/>
      <c r="ALG420" s="138"/>
      <c r="ALH420" s="138"/>
      <c r="ALI420" s="144"/>
      <c r="ALJ420" s="145"/>
      <c r="ALK420" s="139"/>
      <c r="ALL420" s="140"/>
      <c r="ALM420" s="136"/>
      <c r="ALN420" s="141"/>
      <c r="ALO420" s="142"/>
      <c r="ALP420" s="143"/>
      <c r="ALQ420" s="138"/>
      <c r="ALR420" s="138"/>
      <c r="ALS420" s="144"/>
      <c r="ALT420" s="145"/>
      <c r="ALU420" s="139"/>
      <c r="ALV420" s="140"/>
      <c r="ALW420" s="136"/>
      <c r="ALX420" s="141"/>
      <c r="ALY420" s="142"/>
      <c r="ALZ420" s="143"/>
      <c r="AMA420" s="138"/>
      <c r="AMB420" s="138"/>
      <c r="AMC420" s="144"/>
      <c r="AMD420" s="145"/>
      <c r="AME420" s="139"/>
      <c r="AMF420" s="140"/>
      <c r="AMG420" s="136"/>
      <c r="AMH420" s="141"/>
      <c r="AMI420" s="142"/>
      <c r="AMJ420" s="143"/>
      <c r="AMK420" s="138"/>
      <c r="AML420" s="138"/>
      <c r="AMM420" s="144"/>
      <c r="AMN420" s="145"/>
      <c r="AMO420" s="139"/>
      <c r="AMP420" s="140"/>
      <c r="AMQ420" s="136"/>
      <c r="AMR420" s="141"/>
      <c r="AMS420" s="142"/>
      <c r="AMT420" s="143"/>
      <c r="AMU420" s="138"/>
      <c r="AMV420" s="138"/>
      <c r="AMW420" s="144"/>
      <c r="AMX420" s="145"/>
      <c r="AMY420" s="139"/>
      <c r="AMZ420" s="140"/>
      <c r="ANA420" s="136"/>
      <c r="ANB420" s="141"/>
      <c r="ANC420" s="142"/>
      <c r="AND420" s="143"/>
      <c r="ANE420" s="138"/>
      <c r="ANF420" s="138"/>
      <c r="ANG420" s="144"/>
      <c r="ANH420" s="145"/>
      <c r="ANI420" s="139"/>
      <c r="ANJ420" s="140"/>
      <c r="ANK420" s="136"/>
      <c r="ANL420" s="141"/>
      <c r="ANM420" s="142"/>
      <c r="ANN420" s="143"/>
      <c r="ANO420" s="138"/>
      <c r="ANP420" s="138"/>
      <c r="ANQ420" s="144"/>
      <c r="ANR420" s="145"/>
      <c r="ANS420" s="139"/>
      <c r="ANT420" s="140"/>
      <c r="ANU420" s="136"/>
      <c r="ANV420" s="141"/>
      <c r="ANW420" s="142"/>
      <c r="ANX420" s="143"/>
      <c r="ANY420" s="138"/>
      <c r="ANZ420" s="138"/>
      <c r="AOA420" s="144"/>
      <c r="AOB420" s="145"/>
      <c r="AOC420" s="139"/>
      <c r="AOD420" s="140"/>
      <c r="AOE420" s="136"/>
      <c r="AOF420" s="141"/>
      <c r="AOG420" s="142"/>
      <c r="AOH420" s="143"/>
      <c r="AOI420" s="138"/>
      <c r="AOJ420" s="138"/>
      <c r="AOK420" s="144"/>
      <c r="AOL420" s="145"/>
      <c r="AOM420" s="139"/>
      <c r="AON420" s="140"/>
      <c r="AOO420" s="136"/>
      <c r="AOP420" s="141"/>
      <c r="AOQ420" s="142"/>
      <c r="AOR420" s="143"/>
      <c r="AOS420" s="138"/>
      <c r="AOT420" s="138"/>
      <c r="AOU420" s="144"/>
      <c r="AOV420" s="145"/>
      <c r="AOW420" s="139"/>
      <c r="AOX420" s="140"/>
      <c r="AOY420" s="136"/>
      <c r="AOZ420" s="141"/>
      <c r="APA420" s="142"/>
      <c r="APB420" s="143"/>
      <c r="APC420" s="138"/>
      <c r="APD420" s="138"/>
      <c r="APE420" s="144"/>
      <c r="APF420" s="145"/>
      <c r="APG420" s="139"/>
      <c r="APH420" s="140"/>
      <c r="API420" s="136"/>
      <c r="APJ420" s="141"/>
      <c r="APK420" s="142"/>
      <c r="APL420" s="143"/>
      <c r="APM420" s="138"/>
      <c r="APN420" s="138"/>
      <c r="APO420" s="144"/>
      <c r="APP420" s="145"/>
      <c r="APQ420" s="139"/>
      <c r="APR420" s="140"/>
      <c r="APS420" s="136"/>
      <c r="APT420" s="141"/>
      <c r="APU420" s="142"/>
      <c r="APV420" s="143"/>
      <c r="APW420" s="138"/>
      <c r="APX420" s="138"/>
      <c r="APY420" s="144"/>
      <c r="APZ420" s="145"/>
      <c r="AQA420" s="139"/>
      <c r="AQB420" s="140"/>
      <c r="AQC420" s="136"/>
      <c r="AQD420" s="141"/>
      <c r="AQE420" s="142"/>
      <c r="AQF420" s="143"/>
      <c r="AQG420" s="138"/>
      <c r="AQH420" s="138"/>
      <c r="AQI420" s="144"/>
      <c r="AQJ420" s="145"/>
      <c r="AQK420" s="139"/>
      <c r="AQL420" s="140"/>
      <c r="AQM420" s="136"/>
      <c r="AQN420" s="141"/>
      <c r="AQO420" s="142"/>
      <c r="AQP420" s="143"/>
      <c r="AQQ420" s="138"/>
      <c r="AQR420" s="138"/>
      <c r="AQS420" s="144"/>
      <c r="AQT420" s="145"/>
      <c r="AQU420" s="139"/>
      <c r="AQV420" s="140"/>
      <c r="AQW420" s="136"/>
      <c r="AQX420" s="141"/>
      <c r="AQY420" s="142"/>
      <c r="AQZ420" s="143"/>
      <c r="ARA420" s="138"/>
      <c r="ARB420" s="138"/>
      <c r="ARC420" s="144"/>
      <c r="ARD420" s="145"/>
      <c r="ARE420" s="139"/>
      <c r="ARF420" s="140"/>
      <c r="ARG420" s="136"/>
      <c r="ARH420" s="141"/>
      <c r="ARI420" s="142"/>
      <c r="ARJ420" s="143"/>
      <c r="ARK420" s="138"/>
      <c r="ARL420" s="138"/>
      <c r="ARM420" s="144"/>
      <c r="ARN420" s="145"/>
      <c r="ARO420" s="139"/>
      <c r="ARP420" s="140"/>
      <c r="ARQ420" s="136"/>
      <c r="ARR420" s="141"/>
      <c r="ARS420" s="142"/>
      <c r="ART420" s="143"/>
      <c r="ARU420" s="138"/>
      <c r="ARV420" s="138"/>
      <c r="ARW420" s="144"/>
      <c r="ARX420" s="145"/>
      <c r="ARY420" s="139"/>
      <c r="ARZ420" s="140"/>
      <c r="ASA420" s="136"/>
      <c r="ASB420" s="141"/>
      <c r="ASC420" s="142"/>
      <c r="ASD420" s="143"/>
      <c r="ASE420" s="138"/>
      <c r="ASF420" s="138"/>
      <c r="ASG420" s="144"/>
      <c r="ASH420" s="145"/>
      <c r="ASI420" s="139"/>
      <c r="ASJ420" s="140"/>
      <c r="ASK420" s="136"/>
      <c r="ASL420" s="141"/>
      <c r="ASM420" s="142"/>
      <c r="ASN420" s="143"/>
      <c r="ASO420" s="138"/>
      <c r="ASP420" s="138"/>
      <c r="ASQ420" s="144"/>
      <c r="ASR420" s="145"/>
      <c r="ASS420" s="139"/>
      <c r="AST420" s="140"/>
      <c r="ASU420" s="136"/>
      <c r="ASV420" s="141"/>
      <c r="ASW420" s="142"/>
      <c r="ASX420" s="143"/>
      <c r="ASY420" s="138"/>
      <c r="ASZ420" s="138"/>
      <c r="ATA420" s="144"/>
      <c r="ATB420" s="145"/>
      <c r="ATC420" s="139"/>
      <c r="ATD420" s="140"/>
      <c r="ATE420" s="136"/>
      <c r="ATF420" s="141"/>
      <c r="ATG420" s="142"/>
      <c r="ATH420" s="143"/>
      <c r="ATI420" s="138"/>
      <c r="ATJ420" s="138"/>
      <c r="ATK420" s="144"/>
      <c r="ATL420" s="145"/>
      <c r="ATM420" s="139"/>
      <c r="ATN420" s="140"/>
      <c r="ATO420" s="136"/>
      <c r="ATP420" s="141"/>
      <c r="ATQ420" s="142"/>
      <c r="ATR420" s="143"/>
      <c r="ATS420" s="138"/>
      <c r="ATT420" s="138"/>
      <c r="ATU420" s="144"/>
      <c r="ATV420" s="145"/>
      <c r="ATW420" s="139"/>
      <c r="ATX420" s="140"/>
      <c r="ATY420" s="136"/>
      <c r="ATZ420" s="141"/>
      <c r="AUA420" s="142"/>
      <c r="AUB420" s="143"/>
      <c r="AUC420" s="138"/>
      <c r="AUD420" s="138"/>
      <c r="AUE420" s="144"/>
      <c r="AUF420" s="145"/>
      <c r="AUG420" s="139"/>
      <c r="AUH420" s="140"/>
      <c r="AUI420" s="136"/>
      <c r="AUJ420" s="141"/>
      <c r="AUK420" s="142"/>
      <c r="AUL420" s="143"/>
      <c r="AUM420" s="138"/>
      <c r="AUN420" s="138"/>
      <c r="AUO420" s="144"/>
      <c r="AUP420" s="145"/>
      <c r="AUQ420" s="139"/>
      <c r="AUR420" s="140"/>
      <c r="AUS420" s="136"/>
      <c r="AUT420" s="141"/>
      <c r="AUU420" s="142"/>
      <c r="AUV420" s="143"/>
      <c r="AUW420" s="138"/>
      <c r="AUX420" s="138"/>
      <c r="AUY420" s="144"/>
      <c r="AUZ420" s="145"/>
      <c r="AVA420" s="139"/>
      <c r="AVB420" s="140"/>
      <c r="AVC420" s="136"/>
      <c r="AVD420" s="141"/>
      <c r="AVE420" s="142"/>
      <c r="AVF420" s="143"/>
      <c r="AVG420" s="138"/>
      <c r="AVH420" s="138"/>
      <c r="AVI420" s="144"/>
      <c r="AVJ420" s="145"/>
      <c r="AVK420" s="139"/>
      <c r="AVL420" s="140"/>
      <c r="AVM420" s="136"/>
      <c r="AVN420" s="141"/>
      <c r="AVO420" s="142"/>
      <c r="AVP420" s="143"/>
      <c r="AVQ420" s="138"/>
      <c r="AVR420" s="138"/>
      <c r="AVS420" s="144"/>
      <c r="AVT420" s="145"/>
      <c r="AVU420" s="139"/>
      <c r="AVV420" s="140"/>
      <c r="AVW420" s="136"/>
      <c r="AVX420" s="141"/>
      <c r="AVY420" s="142"/>
      <c r="AVZ420" s="143"/>
      <c r="AWA420" s="138"/>
      <c r="AWB420" s="138"/>
      <c r="AWC420" s="144"/>
      <c r="AWD420" s="145"/>
      <c r="AWE420" s="139"/>
      <c r="AWF420" s="140"/>
      <c r="AWG420" s="136"/>
      <c r="AWH420" s="141"/>
      <c r="AWI420" s="142"/>
      <c r="AWJ420" s="143"/>
      <c r="AWK420" s="138"/>
      <c r="AWL420" s="138"/>
      <c r="AWM420" s="144"/>
      <c r="AWN420" s="145"/>
      <c r="AWO420" s="139"/>
      <c r="AWP420" s="140"/>
      <c r="AWQ420" s="136"/>
      <c r="AWR420" s="141"/>
      <c r="AWS420" s="142"/>
      <c r="AWT420" s="143"/>
      <c r="AWU420" s="138"/>
      <c r="AWV420" s="138"/>
      <c r="AWW420" s="144"/>
      <c r="AWX420" s="145"/>
      <c r="AWY420" s="139"/>
      <c r="AWZ420" s="140"/>
      <c r="AXA420" s="136"/>
      <c r="AXB420" s="141"/>
      <c r="AXC420" s="142"/>
      <c r="AXD420" s="143"/>
      <c r="AXE420" s="138"/>
      <c r="AXF420" s="138"/>
      <c r="AXG420" s="144"/>
      <c r="AXH420" s="145"/>
      <c r="AXI420" s="139"/>
      <c r="AXJ420" s="140"/>
      <c r="AXK420" s="136"/>
      <c r="AXL420" s="141"/>
      <c r="AXM420" s="142"/>
      <c r="AXN420" s="143"/>
      <c r="AXO420" s="138"/>
      <c r="AXP420" s="138"/>
      <c r="AXQ420" s="144"/>
      <c r="AXR420" s="145"/>
      <c r="AXS420" s="139"/>
      <c r="AXT420" s="140"/>
      <c r="AXU420" s="136"/>
      <c r="AXV420" s="141"/>
      <c r="AXW420" s="142"/>
      <c r="AXX420" s="143"/>
      <c r="AXY420" s="138"/>
      <c r="AXZ420" s="138"/>
      <c r="AYA420" s="144"/>
      <c r="AYB420" s="145"/>
      <c r="AYC420" s="139"/>
      <c r="AYD420" s="140"/>
      <c r="AYE420" s="136"/>
      <c r="AYF420" s="141"/>
      <c r="AYG420" s="142"/>
      <c r="AYH420" s="143"/>
      <c r="AYI420" s="138"/>
      <c r="AYJ420" s="138"/>
      <c r="AYK420" s="144"/>
      <c r="AYL420" s="145"/>
      <c r="AYM420" s="139"/>
      <c r="AYN420" s="140"/>
      <c r="AYO420" s="136"/>
      <c r="AYP420" s="141"/>
      <c r="AYQ420" s="142"/>
      <c r="AYR420" s="143"/>
      <c r="AYS420" s="138"/>
      <c r="AYT420" s="138"/>
      <c r="AYU420" s="144"/>
      <c r="AYV420" s="145"/>
      <c r="AYW420" s="139"/>
      <c r="AYX420" s="140"/>
      <c r="AYY420" s="136"/>
      <c r="AYZ420" s="141"/>
      <c r="AZA420" s="142"/>
      <c r="AZB420" s="143"/>
      <c r="AZC420" s="138"/>
      <c r="AZD420" s="138"/>
      <c r="AZE420" s="144"/>
      <c r="AZF420" s="145"/>
      <c r="AZG420" s="139"/>
      <c r="AZH420" s="140"/>
      <c r="AZI420" s="136"/>
      <c r="AZJ420" s="141"/>
      <c r="AZK420" s="142"/>
      <c r="AZL420" s="143"/>
      <c r="AZM420" s="138"/>
      <c r="AZN420" s="138"/>
      <c r="AZO420" s="144"/>
      <c r="AZP420" s="145"/>
      <c r="AZQ420" s="139"/>
      <c r="AZR420" s="140"/>
      <c r="AZS420" s="136"/>
      <c r="AZT420" s="141"/>
      <c r="AZU420" s="142"/>
      <c r="AZV420" s="143"/>
      <c r="AZW420" s="138"/>
      <c r="AZX420" s="138"/>
      <c r="AZY420" s="144"/>
      <c r="AZZ420" s="145"/>
      <c r="BAA420" s="139"/>
      <c r="BAB420" s="140"/>
      <c r="BAC420" s="136"/>
      <c r="BAD420" s="141"/>
      <c r="BAE420" s="142"/>
      <c r="BAF420" s="143"/>
      <c r="BAG420" s="138"/>
      <c r="BAH420" s="138"/>
      <c r="BAI420" s="144"/>
      <c r="BAJ420" s="145"/>
      <c r="BAK420" s="139"/>
      <c r="BAL420" s="140"/>
      <c r="BAM420" s="136"/>
      <c r="BAN420" s="141"/>
      <c r="BAO420" s="142"/>
      <c r="BAP420" s="143"/>
      <c r="BAQ420" s="138"/>
      <c r="BAR420" s="138"/>
      <c r="BAS420" s="144"/>
      <c r="BAT420" s="145"/>
      <c r="BAU420" s="139"/>
      <c r="BAV420" s="140"/>
      <c r="BAW420" s="136"/>
      <c r="BAX420" s="141"/>
      <c r="BAY420" s="142"/>
      <c r="BAZ420" s="143"/>
      <c r="BBA420" s="138"/>
      <c r="BBB420" s="138"/>
      <c r="BBC420" s="144"/>
      <c r="BBD420" s="145"/>
      <c r="BBE420" s="139"/>
      <c r="BBF420" s="140"/>
      <c r="BBG420" s="136"/>
      <c r="BBH420" s="141"/>
      <c r="BBI420" s="142"/>
      <c r="BBJ420" s="143"/>
      <c r="BBK420" s="138"/>
      <c r="BBL420" s="138"/>
      <c r="BBM420" s="144"/>
      <c r="BBN420" s="145"/>
      <c r="BBO420" s="139"/>
      <c r="BBP420" s="140"/>
      <c r="BBQ420" s="136"/>
      <c r="BBR420" s="141"/>
      <c r="BBS420" s="142"/>
      <c r="BBT420" s="143"/>
      <c r="BBU420" s="138"/>
      <c r="BBV420" s="138"/>
      <c r="BBW420" s="144"/>
      <c r="BBX420" s="145"/>
      <c r="BBY420" s="139"/>
      <c r="BBZ420" s="140"/>
      <c r="BCA420" s="136"/>
      <c r="BCB420" s="141"/>
      <c r="BCC420" s="142"/>
      <c r="BCD420" s="143"/>
      <c r="BCE420" s="138"/>
      <c r="BCF420" s="138"/>
      <c r="BCG420" s="144"/>
      <c r="BCH420" s="145"/>
      <c r="BCI420" s="139"/>
      <c r="BCJ420" s="140"/>
      <c r="BCK420" s="136"/>
      <c r="BCL420" s="141"/>
      <c r="BCM420" s="142"/>
      <c r="BCN420" s="143"/>
      <c r="BCO420" s="138"/>
      <c r="BCP420" s="138"/>
      <c r="BCQ420" s="144"/>
      <c r="BCR420" s="145"/>
      <c r="BCS420" s="139"/>
      <c r="BCT420" s="140"/>
      <c r="BCU420" s="136"/>
      <c r="BCV420" s="141"/>
      <c r="BCW420" s="142"/>
      <c r="BCX420" s="143"/>
      <c r="BCY420" s="138"/>
      <c r="BCZ420" s="138"/>
      <c r="BDA420" s="144"/>
      <c r="BDB420" s="145"/>
      <c r="BDC420" s="139"/>
      <c r="BDD420" s="140"/>
      <c r="BDE420" s="136"/>
      <c r="BDF420" s="141"/>
      <c r="BDG420" s="142"/>
      <c r="BDH420" s="143"/>
      <c r="BDI420" s="138"/>
      <c r="BDJ420" s="138"/>
      <c r="BDK420" s="144"/>
      <c r="BDL420" s="145"/>
      <c r="BDM420" s="139"/>
      <c r="BDN420" s="140"/>
      <c r="BDO420" s="136"/>
      <c r="BDP420" s="141"/>
      <c r="BDQ420" s="142"/>
      <c r="BDR420" s="143"/>
      <c r="BDS420" s="138"/>
      <c r="BDT420" s="138"/>
      <c r="BDU420" s="144"/>
      <c r="BDV420" s="145"/>
      <c r="BDW420" s="139"/>
      <c r="BDX420" s="140"/>
      <c r="BDY420" s="136"/>
      <c r="BDZ420" s="141"/>
      <c r="BEA420" s="142"/>
      <c r="BEB420" s="143"/>
      <c r="BEC420" s="138"/>
      <c r="BED420" s="138"/>
      <c r="BEE420" s="144"/>
      <c r="BEF420" s="145"/>
      <c r="BEG420" s="139"/>
      <c r="BEH420" s="140"/>
      <c r="BEI420" s="136"/>
      <c r="BEJ420" s="141"/>
      <c r="BEK420" s="142"/>
      <c r="BEL420" s="143"/>
      <c r="BEM420" s="138"/>
      <c r="BEN420" s="138"/>
      <c r="BEO420" s="144"/>
      <c r="BEP420" s="145"/>
      <c r="BEQ420" s="139"/>
      <c r="BER420" s="140"/>
      <c r="BES420" s="136"/>
      <c r="BET420" s="141"/>
      <c r="BEU420" s="142"/>
      <c r="BEV420" s="143"/>
      <c r="BEW420" s="138"/>
      <c r="BEX420" s="138"/>
      <c r="BEY420" s="144"/>
      <c r="BEZ420" s="145"/>
      <c r="BFA420" s="139"/>
      <c r="BFB420" s="140"/>
      <c r="BFC420" s="136"/>
      <c r="BFD420" s="141"/>
      <c r="BFE420" s="142"/>
      <c r="BFF420" s="143"/>
      <c r="BFG420" s="138"/>
      <c r="BFH420" s="138"/>
      <c r="BFI420" s="144"/>
      <c r="BFJ420" s="145"/>
      <c r="BFK420" s="139"/>
      <c r="BFL420" s="140"/>
      <c r="BFM420" s="136"/>
      <c r="BFN420" s="141"/>
      <c r="BFO420" s="142"/>
      <c r="BFP420" s="143"/>
      <c r="BFQ420" s="138"/>
      <c r="BFR420" s="138"/>
      <c r="BFS420" s="144"/>
      <c r="BFT420" s="145"/>
      <c r="BFU420" s="139"/>
      <c r="BFV420" s="140"/>
      <c r="BFW420" s="136"/>
      <c r="BFX420" s="141"/>
      <c r="BFY420" s="142"/>
      <c r="BFZ420" s="143"/>
      <c r="BGA420" s="138"/>
      <c r="BGB420" s="138"/>
      <c r="BGC420" s="144"/>
      <c r="BGD420" s="145"/>
      <c r="BGE420" s="139"/>
      <c r="BGF420" s="140"/>
      <c r="BGG420" s="136"/>
      <c r="BGH420" s="141"/>
      <c r="BGI420" s="142"/>
      <c r="BGJ420" s="143"/>
      <c r="BGK420" s="138"/>
      <c r="BGL420" s="138"/>
      <c r="BGM420" s="144"/>
      <c r="BGN420" s="145"/>
      <c r="BGO420" s="139"/>
      <c r="BGP420" s="140"/>
      <c r="BGQ420" s="136"/>
      <c r="BGR420" s="141"/>
      <c r="BGS420" s="142"/>
      <c r="BGT420" s="143"/>
      <c r="BGU420" s="138"/>
      <c r="BGV420" s="138"/>
      <c r="BGW420" s="144"/>
      <c r="BGX420" s="145"/>
      <c r="BGY420" s="139"/>
      <c r="BGZ420" s="140"/>
      <c r="BHA420" s="136"/>
      <c r="BHB420" s="141"/>
      <c r="BHC420" s="142"/>
      <c r="BHD420" s="143"/>
      <c r="BHE420" s="138"/>
      <c r="BHF420" s="138"/>
      <c r="BHG420" s="144"/>
      <c r="BHH420" s="145"/>
      <c r="BHI420" s="139"/>
      <c r="BHJ420" s="140"/>
      <c r="BHK420" s="136"/>
      <c r="BHL420" s="141"/>
      <c r="BHM420" s="142"/>
      <c r="BHN420" s="143"/>
      <c r="BHO420" s="138"/>
      <c r="BHP420" s="138"/>
      <c r="BHQ420" s="144"/>
      <c r="BHR420" s="145"/>
      <c r="BHS420" s="139"/>
      <c r="BHT420" s="140"/>
      <c r="BHU420" s="136"/>
      <c r="BHV420" s="141"/>
      <c r="BHW420" s="142"/>
      <c r="BHX420" s="143"/>
      <c r="BHY420" s="138"/>
      <c r="BHZ420" s="138"/>
      <c r="BIA420" s="144"/>
      <c r="BIB420" s="145"/>
      <c r="BIC420" s="139"/>
      <c r="BID420" s="140"/>
      <c r="BIE420" s="136"/>
      <c r="BIF420" s="141"/>
      <c r="BIG420" s="142"/>
      <c r="BIH420" s="143"/>
      <c r="BII420" s="138"/>
      <c r="BIJ420" s="138"/>
      <c r="BIK420" s="144"/>
      <c r="BIL420" s="145"/>
      <c r="BIM420" s="139"/>
      <c r="BIN420" s="140"/>
      <c r="BIO420" s="136"/>
      <c r="BIP420" s="141"/>
      <c r="BIQ420" s="142"/>
      <c r="BIR420" s="143"/>
      <c r="BIS420" s="138"/>
      <c r="BIT420" s="138"/>
      <c r="BIU420" s="144"/>
      <c r="BIV420" s="145"/>
      <c r="BIW420" s="139"/>
      <c r="BIX420" s="140"/>
      <c r="BIY420" s="136"/>
      <c r="BIZ420" s="141"/>
      <c r="BJA420" s="142"/>
      <c r="BJB420" s="143"/>
      <c r="BJC420" s="138"/>
      <c r="BJD420" s="138"/>
      <c r="BJE420" s="144"/>
      <c r="BJF420" s="145"/>
      <c r="BJG420" s="139"/>
      <c r="BJH420" s="140"/>
      <c r="BJI420" s="136"/>
      <c r="BJJ420" s="141"/>
      <c r="BJK420" s="142"/>
      <c r="BJL420" s="143"/>
      <c r="BJM420" s="138"/>
      <c r="BJN420" s="138"/>
      <c r="BJO420" s="144"/>
      <c r="BJP420" s="145"/>
      <c r="BJQ420" s="139"/>
      <c r="BJR420" s="140"/>
      <c r="BJS420" s="136"/>
      <c r="BJT420" s="141"/>
      <c r="BJU420" s="142"/>
      <c r="BJV420" s="143"/>
      <c r="BJW420" s="138"/>
      <c r="BJX420" s="138"/>
      <c r="BJY420" s="144"/>
      <c r="BJZ420" s="145"/>
      <c r="BKA420" s="139"/>
      <c r="BKB420" s="140"/>
      <c r="BKC420" s="136"/>
      <c r="BKD420" s="141"/>
      <c r="BKE420" s="142"/>
      <c r="BKF420" s="143"/>
      <c r="BKG420" s="138"/>
      <c r="BKH420" s="138"/>
      <c r="BKI420" s="144"/>
      <c r="BKJ420" s="145"/>
      <c r="BKK420" s="139"/>
      <c r="BKL420" s="140"/>
      <c r="BKM420" s="136"/>
      <c r="BKN420" s="141"/>
      <c r="BKO420" s="142"/>
      <c r="BKP420" s="143"/>
      <c r="BKQ420" s="138"/>
      <c r="BKR420" s="138"/>
      <c r="BKS420" s="144"/>
      <c r="BKT420" s="145"/>
      <c r="BKU420" s="139"/>
      <c r="BKV420" s="140"/>
      <c r="BKW420" s="136"/>
      <c r="BKX420" s="141"/>
      <c r="BKY420" s="142"/>
      <c r="BKZ420" s="143"/>
      <c r="BLA420" s="138"/>
      <c r="BLB420" s="138"/>
      <c r="BLC420" s="144"/>
      <c r="BLD420" s="145"/>
      <c r="BLE420" s="139"/>
      <c r="BLF420" s="140"/>
      <c r="BLG420" s="136"/>
      <c r="BLH420" s="141"/>
      <c r="BLI420" s="142"/>
      <c r="BLJ420" s="143"/>
      <c r="BLK420" s="138"/>
      <c r="BLL420" s="138"/>
      <c r="BLM420" s="144"/>
      <c r="BLN420" s="145"/>
      <c r="BLO420" s="139"/>
      <c r="BLP420" s="140"/>
      <c r="BLQ420" s="136"/>
      <c r="BLR420" s="141"/>
      <c r="BLS420" s="142"/>
      <c r="BLT420" s="143"/>
      <c r="BLU420" s="138"/>
      <c r="BLV420" s="138"/>
      <c r="BLW420" s="144"/>
      <c r="BLX420" s="145"/>
      <c r="BLY420" s="139"/>
      <c r="BLZ420" s="140"/>
      <c r="BMA420" s="136"/>
      <c r="BMB420" s="141"/>
      <c r="BMC420" s="142"/>
      <c r="BMD420" s="143"/>
      <c r="BME420" s="138"/>
      <c r="BMF420" s="138"/>
      <c r="BMG420" s="144"/>
      <c r="BMH420" s="145"/>
      <c r="BMI420" s="139"/>
      <c r="BMJ420" s="140"/>
      <c r="BMK420" s="136"/>
      <c r="BML420" s="141"/>
      <c r="BMM420" s="142"/>
      <c r="BMN420" s="143"/>
      <c r="BMO420" s="138"/>
      <c r="BMP420" s="138"/>
      <c r="BMQ420" s="144"/>
      <c r="BMR420" s="145"/>
      <c r="BMS420" s="139"/>
      <c r="BMT420" s="140"/>
      <c r="BMU420" s="136"/>
      <c r="BMV420" s="141"/>
      <c r="BMW420" s="142"/>
      <c r="BMX420" s="143"/>
      <c r="BMY420" s="138"/>
      <c r="BMZ420" s="138"/>
      <c r="BNA420" s="144"/>
      <c r="BNB420" s="145"/>
      <c r="BNC420" s="139"/>
      <c r="BND420" s="140"/>
      <c r="BNE420" s="136"/>
      <c r="BNF420" s="141"/>
      <c r="BNG420" s="142"/>
      <c r="BNH420" s="143"/>
      <c r="BNI420" s="138"/>
      <c r="BNJ420" s="138"/>
      <c r="BNK420" s="144"/>
      <c r="BNL420" s="145"/>
      <c r="BNM420" s="139"/>
      <c r="BNN420" s="140"/>
      <c r="BNO420" s="136"/>
      <c r="BNP420" s="141"/>
      <c r="BNQ420" s="142"/>
      <c r="BNR420" s="143"/>
      <c r="BNS420" s="138"/>
      <c r="BNT420" s="138"/>
      <c r="BNU420" s="144"/>
      <c r="BNV420" s="145"/>
      <c r="BNW420" s="139"/>
      <c r="BNX420" s="140"/>
      <c r="BNY420" s="136"/>
      <c r="BNZ420" s="141"/>
      <c r="BOA420" s="142"/>
      <c r="BOB420" s="143"/>
      <c r="BOC420" s="138"/>
      <c r="BOD420" s="138"/>
      <c r="BOE420" s="144"/>
      <c r="BOF420" s="145"/>
      <c r="BOG420" s="139"/>
      <c r="BOH420" s="140"/>
      <c r="BOI420" s="136"/>
      <c r="BOJ420" s="141"/>
      <c r="BOK420" s="142"/>
      <c r="BOL420" s="143"/>
      <c r="BOM420" s="138"/>
      <c r="BON420" s="138"/>
      <c r="BOO420" s="144"/>
      <c r="BOP420" s="145"/>
      <c r="BOQ420" s="139"/>
      <c r="BOR420" s="140"/>
      <c r="BOS420" s="136"/>
      <c r="BOT420" s="141"/>
      <c r="BOU420" s="142"/>
      <c r="BOV420" s="143"/>
      <c r="BOW420" s="138"/>
      <c r="BOX420" s="138"/>
      <c r="BOY420" s="144"/>
      <c r="BOZ420" s="145"/>
      <c r="BPA420" s="139"/>
      <c r="BPB420" s="140"/>
      <c r="BPC420" s="136"/>
      <c r="BPD420" s="141"/>
      <c r="BPE420" s="142"/>
      <c r="BPF420" s="143"/>
      <c r="BPG420" s="138"/>
      <c r="BPH420" s="138"/>
      <c r="BPI420" s="144"/>
      <c r="BPJ420" s="145"/>
      <c r="BPK420" s="139"/>
      <c r="BPL420" s="140"/>
      <c r="BPM420" s="136"/>
      <c r="BPN420" s="141"/>
      <c r="BPO420" s="142"/>
      <c r="BPP420" s="143"/>
      <c r="BPQ420" s="138"/>
      <c r="BPR420" s="138"/>
      <c r="BPS420" s="144"/>
      <c r="BPT420" s="145"/>
      <c r="BPU420" s="139"/>
      <c r="BPV420" s="140"/>
      <c r="BPW420" s="136"/>
      <c r="BPX420" s="141"/>
      <c r="BPY420" s="142"/>
      <c r="BPZ420" s="143"/>
      <c r="BQA420" s="138"/>
      <c r="BQB420" s="138"/>
      <c r="BQC420" s="144"/>
      <c r="BQD420" s="145"/>
      <c r="BQE420" s="139"/>
      <c r="BQF420" s="140"/>
      <c r="BQG420" s="136"/>
      <c r="BQH420" s="141"/>
      <c r="BQI420" s="142"/>
      <c r="BQJ420" s="143"/>
      <c r="BQK420" s="138"/>
      <c r="BQL420" s="138"/>
      <c r="BQM420" s="144"/>
      <c r="BQN420" s="145"/>
      <c r="BQO420" s="139"/>
      <c r="BQP420" s="140"/>
      <c r="BQQ420" s="136"/>
      <c r="BQR420" s="141"/>
      <c r="BQS420" s="142"/>
      <c r="BQT420" s="143"/>
      <c r="BQU420" s="138"/>
      <c r="BQV420" s="138"/>
      <c r="BQW420" s="144"/>
      <c r="BQX420" s="145"/>
      <c r="BQY420" s="139"/>
      <c r="BQZ420" s="140"/>
      <c r="BRA420" s="136"/>
      <c r="BRB420" s="141"/>
      <c r="BRC420" s="142"/>
      <c r="BRD420" s="143"/>
      <c r="BRE420" s="138"/>
      <c r="BRF420" s="138"/>
      <c r="BRG420" s="144"/>
      <c r="BRH420" s="145"/>
      <c r="BRI420" s="139"/>
      <c r="BRJ420" s="140"/>
      <c r="BRK420" s="136"/>
      <c r="BRL420" s="141"/>
      <c r="BRM420" s="142"/>
      <c r="BRN420" s="143"/>
      <c r="BRO420" s="138"/>
      <c r="BRP420" s="138"/>
      <c r="BRQ420" s="144"/>
      <c r="BRR420" s="145"/>
      <c r="BRS420" s="139"/>
      <c r="BRT420" s="140"/>
      <c r="BRU420" s="136"/>
      <c r="BRV420" s="141"/>
      <c r="BRW420" s="142"/>
      <c r="BRX420" s="143"/>
      <c r="BRY420" s="138"/>
      <c r="BRZ420" s="138"/>
      <c r="BSA420" s="144"/>
      <c r="BSB420" s="145"/>
      <c r="BSC420" s="139"/>
      <c r="BSD420" s="140"/>
      <c r="BSE420" s="136"/>
      <c r="BSF420" s="141"/>
      <c r="BSG420" s="142"/>
      <c r="BSH420" s="143"/>
      <c r="BSI420" s="138"/>
      <c r="BSJ420" s="138"/>
      <c r="BSK420" s="144"/>
      <c r="BSL420" s="145"/>
      <c r="BSM420" s="139"/>
      <c r="BSN420" s="140"/>
      <c r="BSO420" s="136"/>
      <c r="BSP420" s="141"/>
      <c r="BSQ420" s="142"/>
      <c r="BSR420" s="143"/>
      <c r="BSS420" s="138"/>
      <c r="BST420" s="138"/>
      <c r="BSU420" s="144"/>
      <c r="BSV420" s="145"/>
      <c r="BSW420" s="139"/>
      <c r="BSX420" s="140"/>
      <c r="BSY420" s="136"/>
      <c r="BSZ420" s="141"/>
      <c r="BTA420" s="142"/>
      <c r="BTB420" s="143"/>
      <c r="BTC420" s="138"/>
      <c r="BTD420" s="138"/>
      <c r="BTE420" s="144"/>
      <c r="BTF420" s="145"/>
      <c r="BTG420" s="139"/>
      <c r="BTH420" s="140"/>
      <c r="BTI420" s="136"/>
      <c r="BTJ420" s="141"/>
      <c r="BTK420" s="142"/>
      <c r="BTL420" s="143"/>
      <c r="BTM420" s="138"/>
      <c r="BTN420" s="138"/>
      <c r="BTO420" s="144"/>
      <c r="BTP420" s="145"/>
      <c r="BTQ420" s="139"/>
      <c r="BTR420" s="140"/>
      <c r="BTS420" s="136"/>
      <c r="BTT420" s="141"/>
      <c r="BTU420" s="142"/>
      <c r="BTV420" s="143"/>
      <c r="BTW420" s="138"/>
      <c r="BTX420" s="138"/>
      <c r="BTY420" s="144"/>
      <c r="BTZ420" s="145"/>
      <c r="BUA420" s="139"/>
      <c r="BUB420" s="140"/>
      <c r="BUC420" s="136"/>
      <c r="BUD420" s="141"/>
      <c r="BUE420" s="142"/>
      <c r="BUF420" s="143"/>
      <c r="BUG420" s="138"/>
      <c r="BUH420" s="138"/>
      <c r="BUI420" s="144"/>
      <c r="BUJ420" s="145"/>
      <c r="BUK420" s="139"/>
      <c r="BUL420" s="140"/>
      <c r="BUM420" s="136"/>
      <c r="BUN420" s="141"/>
      <c r="BUO420" s="142"/>
      <c r="BUP420" s="143"/>
      <c r="BUQ420" s="138"/>
      <c r="BUR420" s="138"/>
      <c r="BUS420" s="144"/>
      <c r="BUT420" s="145"/>
      <c r="BUU420" s="139"/>
      <c r="BUV420" s="140"/>
      <c r="BUW420" s="136"/>
      <c r="BUX420" s="141"/>
      <c r="BUY420" s="142"/>
      <c r="BUZ420" s="143"/>
      <c r="BVA420" s="138"/>
      <c r="BVB420" s="138"/>
      <c r="BVC420" s="144"/>
      <c r="BVD420" s="145"/>
      <c r="BVE420" s="139"/>
      <c r="BVF420" s="140"/>
      <c r="BVG420" s="136"/>
      <c r="BVH420" s="141"/>
      <c r="BVI420" s="142"/>
      <c r="BVJ420" s="143"/>
      <c r="BVK420" s="138"/>
      <c r="BVL420" s="138"/>
      <c r="BVM420" s="144"/>
      <c r="BVN420" s="145"/>
      <c r="BVO420" s="139"/>
      <c r="BVP420" s="140"/>
      <c r="BVQ420" s="136"/>
      <c r="BVR420" s="141"/>
      <c r="BVS420" s="142"/>
      <c r="BVT420" s="143"/>
      <c r="BVU420" s="138"/>
      <c r="BVV420" s="138"/>
      <c r="BVW420" s="144"/>
      <c r="BVX420" s="145"/>
      <c r="BVY420" s="139"/>
      <c r="BVZ420" s="140"/>
      <c r="BWA420" s="136"/>
      <c r="BWB420" s="141"/>
      <c r="BWC420" s="142"/>
      <c r="BWD420" s="143"/>
      <c r="BWE420" s="138"/>
      <c r="BWF420" s="138"/>
      <c r="BWG420" s="144"/>
      <c r="BWH420" s="145"/>
      <c r="BWI420" s="139"/>
      <c r="BWJ420" s="140"/>
      <c r="BWK420" s="136"/>
      <c r="BWL420" s="141"/>
      <c r="BWM420" s="142"/>
      <c r="BWN420" s="143"/>
      <c r="BWO420" s="138"/>
      <c r="BWP420" s="138"/>
      <c r="BWQ420" s="144"/>
      <c r="BWR420" s="145"/>
      <c r="BWS420" s="139"/>
      <c r="BWT420" s="140"/>
      <c r="BWU420" s="136"/>
      <c r="BWV420" s="141"/>
      <c r="BWW420" s="142"/>
      <c r="BWX420" s="143"/>
      <c r="BWY420" s="138"/>
      <c r="BWZ420" s="138"/>
      <c r="BXA420" s="144"/>
      <c r="BXB420" s="145"/>
      <c r="BXC420" s="139"/>
      <c r="BXD420" s="140"/>
      <c r="BXE420" s="136"/>
      <c r="BXF420" s="141"/>
      <c r="BXG420" s="142"/>
      <c r="BXH420" s="143"/>
      <c r="BXI420" s="138"/>
      <c r="BXJ420" s="138"/>
      <c r="BXK420" s="144"/>
      <c r="BXL420" s="145"/>
      <c r="BXM420" s="139"/>
      <c r="BXN420" s="140"/>
      <c r="BXO420" s="136"/>
      <c r="BXP420" s="141"/>
      <c r="BXQ420" s="142"/>
      <c r="BXR420" s="143"/>
      <c r="BXS420" s="138"/>
      <c r="BXT420" s="138"/>
      <c r="BXU420" s="144"/>
      <c r="BXV420" s="145"/>
      <c r="BXW420" s="139"/>
      <c r="BXX420" s="140"/>
      <c r="BXY420" s="136"/>
      <c r="BXZ420" s="141"/>
      <c r="BYA420" s="142"/>
      <c r="BYB420" s="143"/>
      <c r="BYC420" s="138"/>
      <c r="BYD420" s="138"/>
      <c r="BYE420" s="144"/>
      <c r="BYF420" s="145"/>
      <c r="BYG420" s="139"/>
      <c r="BYH420" s="140"/>
      <c r="BYI420" s="136"/>
      <c r="BYJ420" s="141"/>
      <c r="BYK420" s="142"/>
      <c r="BYL420" s="143"/>
      <c r="BYM420" s="138"/>
      <c r="BYN420" s="138"/>
      <c r="BYO420" s="144"/>
      <c r="BYP420" s="145"/>
      <c r="BYQ420" s="139"/>
      <c r="BYR420" s="140"/>
      <c r="BYS420" s="136"/>
      <c r="BYT420" s="141"/>
      <c r="BYU420" s="142"/>
      <c r="BYV420" s="143"/>
      <c r="BYW420" s="138"/>
      <c r="BYX420" s="138"/>
      <c r="BYY420" s="144"/>
      <c r="BYZ420" s="145"/>
      <c r="BZA420" s="139"/>
      <c r="BZB420" s="140"/>
      <c r="BZC420" s="136"/>
      <c r="BZD420" s="141"/>
      <c r="BZE420" s="142"/>
      <c r="BZF420" s="143"/>
      <c r="BZG420" s="138"/>
      <c r="BZH420" s="138"/>
      <c r="BZI420" s="144"/>
      <c r="BZJ420" s="145"/>
      <c r="BZK420" s="139"/>
      <c r="BZL420" s="140"/>
      <c r="BZM420" s="136"/>
      <c r="BZN420" s="141"/>
      <c r="BZO420" s="142"/>
      <c r="BZP420" s="143"/>
      <c r="BZQ420" s="138"/>
      <c r="BZR420" s="138"/>
      <c r="BZS420" s="144"/>
      <c r="BZT420" s="145"/>
      <c r="BZU420" s="139"/>
      <c r="BZV420" s="140"/>
      <c r="BZW420" s="136"/>
      <c r="BZX420" s="141"/>
      <c r="BZY420" s="142"/>
      <c r="BZZ420" s="143"/>
      <c r="CAA420" s="138"/>
      <c r="CAB420" s="138"/>
      <c r="CAC420" s="144"/>
      <c r="CAD420" s="145"/>
      <c r="CAE420" s="139"/>
      <c r="CAF420" s="140"/>
      <c r="CAG420" s="136"/>
      <c r="CAH420" s="141"/>
      <c r="CAI420" s="142"/>
      <c r="CAJ420" s="143"/>
      <c r="CAK420" s="138"/>
      <c r="CAL420" s="138"/>
      <c r="CAM420" s="144"/>
      <c r="CAN420" s="145"/>
      <c r="CAO420" s="139"/>
      <c r="CAP420" s="140"/>
      <c r="CAQ420" s="136"/>
      <c r="CAR420" s="141"/>
      <c r="CAS420" s="142"/>
      <c r="CAT420" s="143"/>
      <c r="CAU420" s="138"/>
      <c r="CAV420" s="138"/>
      <c r="CAW420" s="144"/>
      <c r="CAX420" s="145"/>
      <c r="CAY420" s="139"/>
      <c r="CAZ420" s="140"/>
      <c r="CBA420" s="136"/>
      <c r="CBB420" s="141"/>
      <c r="CBC420" s="142"/>
      <c r="CBD420" s="143"/>
      <c r="CBE420" s="138"/>
      <c r="CBF420" s="138"/>
      <c r="CBG420" s="144"/>
      <c r="CBH420" s="145"/>
      <c r="CBI420" s="139"/>
      <c r="CBJ420" s="140"/>
      <c r="CBK420" s="136"/>
      <c r="CBL420" s="141"/>
      <c r="CBM420" s="142"/>
      <c r="CBN420" s="143"/>
      <c r="CBO420" s="138"/>
      <c r="CBP420" s="138"/>
      <c r="CBQ420" s="144"/>
      <c r="CBR420" s="145"/>
      <c r="CBS420" s="139"/>
      <c r="CBT420" s="140"/>
      <c r="CBU420" s="136"/>
      <c r="CBV420" s="141"/>
      <c r="CBW420" s="142"/>
      <c r="CBX420" s="143"/>
      <c r="CBY420" s="138"/>
      <c r="CBZ420" s="138"/>
      <c r="CCA420" s="144"/>
      <c r="CCB420" s="145"/>
      <c r="CCC420" s="139"/>
      <c r="CCD420" s="140"/>
      <c r="CCE420" s="136"/>
      <c r="CCF420" s="141"/>
      <c r="CCG420" s="142"/>
      <c r="CCH420" s="143"/>
      <c r="CCI420" s="138"/>
      <c r="CCJ420" s="138"/>
      <c r="CCK420" s="144"/>
      <c r="CCL420" s="145"/>
      <c r="CCM420" s="139"/>
      <c r="CCN420" s="140"/>
      <c r="CCO420" s="136"/>
      <c r="CCP420" s="141"/>
      <c r="CCQ420" s="142"/>
      <c r="CCR420" s="143"/>
      <c r="CCS420" s="138"/>
      <c r="CCT420" s="138"/>
      <c r="CCU420" s="144"/>
      <c r="CCV420" s="145"/>
      <c r="CCW420" s="139"/>
      <c r="CCX420" s="140"/>
      <c r="CCY420" s="136"/>
      <c r="CCZ420" s="141"/>
      <c r="CDA420" s="142"/>
      <c r="CDB420" s="143"/>
      <c r="CDC420" s="138"/>
      <c r="CDD420" s="138"/>
      <c r="CDE420" s="144"/>
      <c r="CDF420" s="145"/>
      <c r="CDG420" s="139"/>
      <c r="CDH420" s="140"/>
      <c r="CDI420" s="136"/>
      <c r="CDJ420" s="141"/>
      <c r="CDK420" s="142"/>
      <c r="CDL420" s="143"/>
      <c r="CDM420" s="138"/>
      <c r="CDN420" s="138"/>
      <c r="CDO420" s="144"/>
      <c r="CDP420" s="145"/>
      <c r="CDQ420" s="139"/>
      <c r="CDR420" s="140"/>
      <c r="CDS420" s="136"/>
      <c r="CDT420" s="141"/>
      <c r="CDU420" s="142"/>
      <c r="CDV420" s="143"/>
      <c r="CDW420" s="138"/>
      <c r="CDX420" s="138"/>
      <c r="CDY420" s="144"/>
      <c r="CDZ420" s="145"/>
      <c r="CEA420" s="139"/>
      <c r="CEB420" s="140"/>
      <c r="CEC420" s="136"/>
      <c r="CED420" s="141"/>
      <c r="CEE420" s="142"/>
      <c r="CEF420" s="143"/>
      <c r="CEG420" s="138"/>
      <c r="CEH420" s="138"/>
      <c r="CEI420" s="144"/>
      <c r="CEJ420" s="145"/>
      <c r="CEK420" s="139"/>
      <c r="CEL420" s="140"/>
      <c r="CEM420" s="136"/>
      <c r="CEN420" s="141"/>
      <c r="CEO420" s="142"/>
      <c r="CEP420" s="143"/>
      <c r="CEQ420" s="138"/>
      <c r="CER420" s="138"/>
      <c r="CES420" s="144"/>
      <c r="CET420" s="145"/>
      <c r="CEU420" s="139"/>
      <c r="CEV420" s="140"/>
      <c r="CEW420" s="136"/>
      <c r="CEX420" s="141"/>
      <c r="CEY420" s="142"/>
      <c r="CEZ420" s="143"/>
      <c r="CFA420" s="138"/>
      <c r="CFB420" s="138"/>
      <c r="CFC420" s="144"/>
      <c r="CFD420" s="145"/>
      <c r="CFE420" s="139"/>
      <c r="CFF420" s="140"/>
      <c r="CFG420" s="136"/>
      <c r="CFH420" s="141"/>
      <c r="CFI420" s="142"/>
      <c r="CFJ420" s="143"/>
      <c r="CFK420" s="138"/>
      <c r="CFL420" s="138"/>
      <c r="CFM420" s="144"/>
      <c r="CFN420" s="145"/>
      <c r="CFO420" s="139"/>
      <c r="CFP420" s="140"/>
      <c r="CFQ420" s="136"/>
      <c r="CFR420" s="141"/>
      <c r="CFS420" s="142"/>
      <c r="CFT420" s="143"/>
      <c r="CFU420" s="138"/>
      <c r="CFV420" s="138"/>
      <c r="CFW420" s="144"/>
      <c r="CFX420" s="145"/>
      <c r="CFY420" s="139"/>
      <c r="CFZ420" s="140"/>
      <c r="CGA420" s="136"/>
      <c r="CGB420" s="141"/>
      <c r="CGC420" s="142"/>
      <c r="CGD420" s="143"/>
      <c r="CGE420" s="138"/>
      <c r="CGF420" s="138"/>
      <c r="CGG420" s="144"/>
      <c r="CGH420" s="145"/>
      <c r="CGI420" s="139"/>
      <c r="CGJ420" s="140"/>
      <c r="CGK420" s="136"/>
      <c r="CGL420" s="141"/>
      <c r="CGM420" s="142"/>
      <c r="CGN420" s="143"/>
      <c r="CGO420" s="138"/>
      <c r="CGP420" s="138"/>
      <c r="CGQ420" s="144"/>
      <c r="CGR420" s="145"/>
      <c r="CGS420" s="139"/>
      <c r="CGT420" s="140"/>
      <c r="CGU420" s="136"/>
      <c r="CGV420" s="141"/>
      <c r="CGW420" s="142"/>
      <c r="CGX420" s="143"/>
      <c r="CGY420" s="138"/>
      <c r="CGZ420" s="138"/>
      <c r="CHA420" s="144"/>
      <c r="CHB420" s="145"/>
      <c r="CHC420" s="139"/>
      <c r="CHD420" s="140"/>
      <c r="CHE420" s="136"/>
      <c r="CHF420" s="141"/>
      <c r="CHG420" s="142"/>
      <c r="CHH420" s="143"/>
      <c r="CHI420" s="138"/>
      <c r="CHJ420" s="138"/>
      <c r="CHK420" s="144"/>
      <c r="CHL420" s="145"/>
      <c r="CHM420" s="139"/>
      <c r="CHN420" s="140"/>
      <c r="CHO420" s="136"/>
      <c r="CHP420" s="141"/>
      <c r="CHQ420" s="142"/>
      <c r="CHR420" s="143"/>
      <c r="CHS420" s="138"/>
      <c r="CHT420" s="138"/>
      <c r="CHU420" s="144"/>
      <c r="CHV420" s="145"/>
      <c r="CHW420" s="139"/>
      <c r="CHX420" s="140"/>
      <c r="CHY420" s="136"/>
      <c r="CHZ420" s="141"/>
      <c r="CIA420" s="142"/>
      <c r="CIB420" s="143"/>
      <c r="CIC420" s="138"/>
      <c r="CID420" s="138"/>
      <c r="CIE420" s="144"/>
      <c r="CIF420" s="145"/>
      <c r="CIG420" s="139"/>
      <c r="CIH420" s="140"/>
      <c r="CII420" s="136"/>
      <c r="CIJ420" s="141"/>
      <c r="CIK420" s="142"/>
      <c r="CIL420" s="143"/>
      <c r="CIM420" s="138"/>
      <c r="CIN420" s="138"/>
      <c r="CIO420" s="144"/>
      <c r="CIP420" s="145"/>
      <c r="CIQ420" s="139"/>
      <c r="CIR420" s="140"/>
      <c r="CIS420" s="136"/>
      <c r="CIT420" s="141"/>
      <c r="CIU420" s="142"/>
      <c r="CIV420" s="143"/>
      <c r="CIW420" s="138"/>
      <c r="CIX420" s="138"/>
      <c r="CIY420" s="144"/>
      <c r="CIZ420" s="145"/>
      <c r="CJA420" s="139"/>
      <c r="CJB420" s="140"/>
      <c r="CJC420" s="136"/>
      <c r="CJD420" s="141"/>
      <c r="CJE420" s="142"/>
      <c r="CJF420" s="143"/>
      <c r="CJG420" s="138"/>
      <c r="CJH420" s="138"/>
      <c r="CJI420" s="144"/>
      <c r="CJJ420" s="145"/>
      <c r="CJK420" s="139"/>
      <c r="CJL420" s="140"/>
      <c r="CJM420" s="136"/>
      <c r="CJN420" s="141"/>
      <c r="CJO420" s="142"/>
      <c r="CJP420" s="143"/>
      <c r="CJQ420" s="138"/>
      <c r="CJR420" s="138"/>
      <c r="CJS420" s="144"/>
      <c r="CJT420" s="145"/>
      <c r="CJU420" s="139"/>
      <c r="CJV420" s="140"/>
      <c r="CJW420" s="136"/>
      <c r="CJX420" s="141"/>
      <c r="CJY420" s="142"/>
      <c r="CJZ420" s="143"/>
      <c r="CKA420" s="138"/>
      <c r="CKB420" s="138"/>
      <c r="CKC420" s="144"/>
      <c r="CKD420" s="145"/>
      <c r="CKE420" s="139"/>
      <c r="CKF420" s="140"/>
      <c r="CKG420" s="136"/>
      <c r="CKH420" s="141"/>
      <c r="CKI420" s="142"/>
      <c r="CKJ420" s="143"/>
      <c r="CKK420" s="138"/>
      <c r="CKL420" s="138"/>
      <c r="CKM420" s="144"/>
      <c r="CKN420" s="145"/>
      <c r="CKO420" s="139"/>
      <c r="CKP420" s="140"/>
      <c r="CKQ420" s="136"/>
      <c r="CKR420" s="141"/>
      <c r="CKS420" s="142"/>
      <c r="CKT420" s="143"/>
      <c r="CKU420" s="138"/>
      <c r="CKV420" s="138"/>
      <c r="CKW420" s="144"/>
      <c r="CKX420" s="145"/>
      <c r="CKY420" s="139"/>
      <c r="CKZ420" s="140"/>
      <c r="CLA420" s="136"/>
      <c r="CLB420" s="141"/>
      <c r="CLC420" s="142"/>
      <c r="CLD420" s="143"/>
      <c r="CLE420" s="138"/>
      <c r="CLF420" s="138"/>
      <c r="CLG420" s="144"/>
      <c r="CLH420" s="145"/>
      <c r="CLI420" s="139"/>
      <c r="CLJ420" s="140"/>
      <c r="CLK420" s="136"/>
      <c r="CLL420" s="141"/>
      <c r="CLM420" s="142"/>
      <c r="CLN420" s="143"/>
      <c r="CLO420" s="138"/>
      <c r="CLP420" s="138"/>
      <c r="CLQ420" s="144"/>
      <c r="CLR420" s="145"/>
      <c r="CLS420" s="139"/>
      <c r="CLT420" s="140"/>
      <c r="CLU420" s="136"/>
      <c r="CLV420" s="141"/>
      <c r="CLW420" s="142"/>
      <c r="CLX420" s="143"/>
      <c r="CLY420" s="138"/>
      <c r="CLZ420" s="138"/>
      <c r="CMA420" s="144"/>
      <c r="CMB420" s="145"/>
      <c r="CMC420" s="139"/>
      <c r="CMD420" s="140"/>
      <c r="CME420" s="136"/>
      <c r="CMF420" s="141"/>
      <c r="CMG420" s="142"/>
      <c r="CMH420" s="143"/>
      <c r="CMI420" s="138"/>
      <c r="CMJ420" s="138"/>
      <c r="CMK420" s="144"/>
      <c r="CML420" s="145"/>
      <c r="CMM420" s="139"/>
      <c r="CMN420" s="140"/>
      <c r="CMO420" s="136"/>
      <c r="CMP420" s="141"/>
      <c r="CMQ420" s="142"/>
      <c r="CMR420" s="143"/>
      <c r="CMS420" s="138"/>
      <c r="CMT420" s="138"/>
      <c r="CMU420" s="144"/>
      <c r="CMV420" s="145"/>
      <c r="CMW420" s="139"/>
      <c r="CMX420" s="140"/>
      <c r="CMY420" s="136"/>
      <c r="CMZ420" s="141"/>
      <c r="CNA420" s="142"/>
      <c r="CNB420" s="143"/>
      <c r="CNC420" s="138"/>
      <c r="CND420" s="138"/>
      <c r="CNE420" s="144"/>
      <c r="CNF420" s="145"/>
      <c r="CNG420" s="139"/>
      <c r="CNH420" s="140"/>
      <c r="CNI420" s="136"/>
      <c r="CNJ420" s="141"/>
      <c r="CNK420" s="142"/>
      <c r="CNL420" s="143"/>
      <c r="CNM420" s="138"/>
      <c r="CNN420" s="138"/>
      <c r="CNO420" s="144"/>
      <c r="CNP420" s="145"/>
      <c r="CNQ420" s="139"/>
      <c r="CNR420" s="140"/>
      <c r="CNS420" s="136"/>
      <c r="CNT420" s="141"/>
      <c r="CNU420" s="142"/>
      <c r="CNV420" s="143"/>
      <c r="CNW420" s="138"/>
      <c r="CNX420" s="138"/>
      <c r="CNY420" s="144"/>
      <c r="CNZ420" s="145"/>
      <c r="COA420" s="139"/>
      <c r="COB420" s="140"/>
      <c r="COC420" s="136"/>
      <c r="COD420" s="141"/>
      <c r="COE420" s="142"/>
      <c r="COF420" s="143"/>
      <c r="COG420" s="138"/>
      <c r="COH420" s="138"/>
      <c r="COI420" s="144"/>
      <c r="COJ420" s="145"/>
      <c r="COK420" s="139"/>
      <c r="COL420" s="140"/>
      <c r="COM420" s="136"/>
      <c r="CON420" s="141"/>
      <c r="COO420" s="142"/>
      <c r="COP420" s="143"/>
      <c r="COQ420" s="138"/>
      <c r="COR420" s="138"/>
      <c r="COS420" s="144"/>
      <c r="COT420" s="145"/>
      <c r="COU420" s="139"/>
      <c r="COV420" s="140"/>
      <c r="COW420" s="136"/>
      <c r="COX420" s="141"/>
      <c r="COY420" s="142"/>
      <c r="COZ420" s="143"/>
      <c r="CPA420" s="138"/>
      <c r="CPB420" s="138"/>
      <c r="CPC420" s="144"/>
      <c r="CPD420" s="145"/>
      <c r="CPE420" s="139"/>
      <c r="CPF420" s="140"/>
      <c r="CPG420" s="136"/>
      <c r="CPH420" s="141"/>
      <c r="CPI420" s="142"/>
      <c r="CPJ420" s="143"/>
      <c r="CPK420" s="138"/>
      <c r="CPL420" s="138"/>
      <c r="CPM420" s="144"/>
      <c r="CPN420" s="145"/>
      <c r="CPO420" s="139"/>
      <c r="CPP420" s="140"/>
      <c r="CPQ420" s="136"/>
      <c r="CPR420" s="141"/>
      <c r="CPS420" s="142"/>
      <c r="CPT420" s="143"/>
      <c r="CPU420" s="138"/>
      <c r="CPV420" s="138"/>
      <c r="CPW420" s="144"/>
      <c r="CPX420" s="145"/>
      <c r="CPY420" s="139"/>
      <c r="CPZ420" s="140"/>
      <c r="CQA420" s="136"/>
      <c r="CQB420" s="141"/>
      <c r="CQC420" s="142"/>
      <c r="CQD420" s="143"/>
      <c r="CQE420" s="138"/>
      <c r="CQF420" s="138"/>
      <c r="CQG420" s="144"/>
      <c r="CQH420" s="145"/>
      <c r="CQI420" s="139"/>
      <c r="CQJ420" s="140"/>
      <c r="CQK420" s="136"/>
      <c r="CQL420" s="141"/>
      <c r="CQM420" s="142"/>
      <c r="CQN420" s="143"/>
      <c r="CQO420" s="138"/>
      <c r="CQP420" s="138"/>
      <c r="CQQ420" s="144"/>
      <c r="CQR420" s="145"/>
      <c r="CQS420" s="139"/>
      <c r="CQT420" s="140"/>
      <c r="CQU420" s="136"/>
      <c r="CQV420" s="141"/>
      <c r="CQW420" s="142"/>
      <c r="CQX420" s="143"/>
      <c r="CQY420" s="138"/>
      <c r="CQZ420" s="138"/>
      <c r="CRA420" s="144"/>
      <c r="CRB420" s="145"/>
      <c r="CRC420" s="139"/>
      <c r="CRD420" s="140"/>
      <c r="CRE420" s="136"/>
      <c r="CRF420" s="141"/>
      <c r="CRG420" s="142"/>
      <c r="CRH420" s="143"/>
      <c r="CRI420" s="138"/>
      <c r="CRJ420" s="138"/>
      <c r="CRK420" s="144"/>
      <c r="CRL420" s="145"/>
      <c r="CRM420" s="139"/>
      <c r="CRN420" s="140"/>
      <c r="CRO420" s="136"/>
      <c r="CRP420" s="141"/>
      <c r="CRQ420" s="142"/>
      <c r="CRR420" s="143"/>
      <c r="CRS420" s="138"/>
      <c r="CRT420" s="138"/>
      <c r="CRU420" s="144"/>
      <c r="CRV420" s="145"/>
      <c r="CRW420" s="139"/>
      <c r="CRX420" s="140"/>
      <c r="CRY420" s="136"/>
      <c r="CRZ420" s="141"/>
      <c r="CSA420" s="142"/>
      <c r="CSB420" s="143"/>
      <c r="CSC420" s="138"/>
      <c r="CSD420" s="138"/>
      <c r="CSE420" s="144"/>
      <c r="CSF420" s="145"/>
      <c r="CSG420" s="139"/>
      <c r="CSH420" s="140"/>
      <c r="CSI420" s="136"/>
      <c r="CSJ420" s="141"/>
      <c r="CSK420" s="142"/>
      <c r="CSL420" s="143"/>
      <c r="CSM420" s="138"/>
      <c r="CSN420" s="138"/>
      <c r="CSO420" s="144"/>
      <c r="CSP420" s="145"/>
      <c r="CSQ420" s="139"/>
      <c r="CSR420" s="140"/>
      <c r="CSS420" s="136"/>
      <c r="CST420" s="141"/>
      <c r="CSU420" s="142"/>
      <c r="CSV420" s="143"/>
      <c r="CSW420" s="138"/>
      <c r="CSX420" s="138"/>
      <c r="CSY420" s="144"/>
      <c r="CSZ420" s="145"/>
      <c r="CTA420" s="139"/>
      <c r="CTB420" s="140"/>
      <c r="CTC420" s="136"/>
      <c r="CTD420" s="141"/>
      <c r="CTE420" s="142"/>
      <c r="CTF420" s="143"/>
      <c r="CTG420" s="138"/>
      <c r="CTH420" s="138"/>
      <c r="CTI420" s="144"/>
      <c r="CTJ420" s="145"/>
      <c r="CTK420" s="139"/>
      <c r="CTL420" s="140"/>
      <c r="CTM420" s="136"/>
      <c r="CTN420" s="141"/>
      <c r="CTO420" s="142"/>
      <c r="CTP420" s="143"/>
      <c r="CTQ420" s="138"/>
      <c r="CTR420" s="138"/>
      <c r="CTS420" s="144"/>
      <c r="CTT420" s="145"/>
      <c r="CTU420" s="139"/>
      <c r="CTV420" s="140"/>
      <c r="CTW420" s="136"/>
      <c r="CTX420" s="141"/>
      <c r="CTY420" s="142"/>
      <c r="CTZ420" s="143"/>
      <c r="CUA420" s="138"/>
      <c r="CUB420" s="138"/>
      <c r="CUC420" s="144"/>
      <c r="CUD420" s="145"/>
      <c r="CUE420" s="139"/>
      <c r="CUF420" s="140"/>
      <c r="CUG420" s="136"/>
      <c r="CUH420" s="141"/>
      <c r="CUI420" s="142"/>
      <c r="CUJ420" s="143"/>
      <c r="CUK420" s="138"/>
      <c r="CUL420" s="138"/>
      <c r="CUM420" s="144"/>
      <c r="CUN420" s="145"/>
      <c r="CUO420" s="139"/>
      <c r="CUP420" s="140"/>
      <c r="CUQ420" s="136"/>
      <c r="CUR420" s="141"/>
      <c r="CUS420" s="142"/>
      <c r="CUT420" s="143"/>
      <c r="CUU420" s="138"/>
      <c r="CUV420" s="138"/>
      <c r="CUW420" s="144"/>
      <c r="CUX420" s="145"/>
      <c r="CUY420" s="139"/>
      <c r="CUZ420" s="140"/>
      <c r="CVA420" s="136"/>
      <c r="CVB420" s="141"/>
      <c r="CVC420" s="142"/>
      <c r="CVD420" s="143"/>
      <c r="CVE420" s="138"/>
      <c r="CVF420" s="138"/>
      <c r="CVG420" s="144"/>
      <c r="CVH420" s="145"/>
      <c r="CVI420" s="139"/>
      <c r="CVJ420" s="140"/>
      <c r="CVK420" s="136"/>
      <c r="CVL420" s="141"/>
      <c r="CVM420" s="142"/>
      <c r="CVN420" s="143"/>
      <c r="CVO420" s="138"/>
      <c r="CVP420" s="138"/>
      <c r="CVQ420" s="144"/>
      <c r="CVR420" s="145"/>
      <c r="CVS420" s="139"/>
      <c r="CVT420" s="140"/>
      <c r="CVU420" s="136"/>
      <c r="CVV420" s="141"/>
      <c r="CVW420" s="142"/>
      <c r="CVX420" s="143"/>
      <c r="CVY420" s="138"/>
      <c r="CVZ420" s="138"/>
      <c r="CWA420" s="144"/>
      <c r="CWB420" s="145"/>
      <c r="CWC420" s="139"/>
      <c r="CWD420" s="140"/>
      <c r="CWE420" s="136"/>
      <c r="CWF420" s="141"/>
      <c r="CWG420" s="142"/>
      <c r="CWH420" s="143"/>
      <c r="CWI420" s="138"/>
      <c r="CWJ420" s="138"/>
      <c r="CWK420" s="144"/>
      <c r="CWL420" s="145"/>
      <c r="CWM420" s="139"/>
      <c r="CWN420" s="140"/>
      <c r="CWO420" s="136"/>
      <c r="CWP420" s="141"/>
      <c r="CWQ420" s="142"/>
      <c r="CWR420" s="143"/>
      <c r="CWS420" s="138"/>
      <c r="CWT420" s="138"/>
      <c r="CWU420" s="144"/>
      <c r="CWV420" s="145"/>
      <c r="CWW420" s="139"/>
      <c r="CWX420" s="140"/>
      <c r="CWY420" s="136"/>
      <c r="CWZ420" s="141"/>
      <c r="CXA420" s="142"/>
      <c r="CXB420" s="143"/>
      <c r="CXC420" s="138"/>
      <c r="CXD420" s="138"/>
      <c r="CXE420" s="144"/>
      <c r="CXF420" s="145"/>
      <c r="CXG420" s="139"/>
      <c r="CXH420" s="140"/>
      <c r="CXI420" s="136"/>
      <c r="CXJ420" s="141"/>
      <c r="CXK420" s="142"/>
      <c r="CXL420" s="143"/>
      <c r="CXM420" s="138"/>
      <c r="CXN420" s="138"/>
      <c r="CXO420" s="144"/>
      <c r="CXP420" s="145"/>
      <c r="CXQ420" s="139"/>
      <c r="CXR420" s="140"/>
      <c r="CXS420" s="136"/>
      <c r="CXT420" s="141"/>
      <c r="CXU420" s="142"/>
      <c r="CXV420" s="143"/>
      <c r="CXW420" s="138"/>
      <c r="CXX420" s="138"/>
      <c r="CXY420" s="144"/>
      <c r="CXZ420" s="145"/>
      <c r="CYA420" s="139"/>
      <c r="CYB420" s="140"/>
      <c r="CYC420" s="136"/>
      <c r="CYD420" s="141"/>
      <c r="CYE420" s="142"/>
      <c r="CYF420" s="143"/>
      <c r="CYG420" s="138"/>
      <c r="CYH420" s="138"/>
      <c r="CYI420" s="144"/>
      <c r="CYJ420" s="145"/>
      <c r="CYK420" s="139"/>
      <c r="CYL420" s="140"/>
      <c r="CYM420" s="136"/>
      <c r="CYN420" s="141"/>
      <c r="CYO420" s="142"/>
      <c r="CYP420" s="143"/>
      <c r="CYQ420" s="138"/>
      <c r="CYR420" s="138"/>
      <c r="CYS420" s="144"/>
      <c r="CYT420" s="145"/>
      <c r="CYU420" s="139"/>
      <c r="CYV420" s="140"/>
      <c r="CYW420" s="136"/>
      <c r="CYX420" s="141"/>
      <c r="CYY420" s="142"/>
      <c r="CYZ420" s="143"/>
      <c r="CZA420" s="138"/>
      <c r="CZB420" s="138"/>
      <c r="CZC420" s="144"/>
      <c r="CZD420" s="145"/>
      <c r="CZE420" s="139"/>
      <c r="CZF420" s="140"/>
      <c r="CZG420" s="136"/>
      <c r="CZH420" s="141"/>
      <c r="CZI420" s="142"/>
      <c r="CZJ420" s="143"/>
      <c r="CZK420" s="138"/>
      <c r="CZL420" s="138"/>
      <c r="CZM420" s="144"/>
      <c r="CZN420" s="145"/>
      <c r="CZO420" s="139"/>
      <c r="CZP420" s="140"/>
      <c r="CZQ420" s="136"/>
      <c r="CZR420" s="141"/>
      <c r="CZS420" s="142"/>
      <c r="CZT420" s="143"/>
      <c r="CZU420" s="138"/>
      <c r="CZV420" s="138"/>
      <c r="CZW420" s="144"/>
      <c r="CZX420" s="145"/>
      <c r="CZY420" s="139"/>
      <c r="CZZ420" s="140"/>
      <c r="DAA420" s="136"/>
      <c r="DAB420" s="141"/>
      <c r="DAC420" s="142"/>
      <c r="DAD420" s="143"/>
      <c r="DAE420" s="138"/>
      <c r="DAF420" s="138"/>
      <c r="DAG420" s="144"/>
      <c r="DAH420" s="145"/>
      <c r="DAI420" s="139"/>
      <c r="DAJ420" s="140"/>
      <c r="DAK420" s="136"/>
      <c r="DAL420" s="141"/>
      <c r="DAM420" s="142"/>
      <c r="DAN420" s="143"/>
      <c r="DAO420" s="138"/>
      <c r="DAP420" s="138"/>
      <c r="DAQ420" s="144"/>
      <c r="DAR420" s="145"/>
      <c r="DAS420" s="139"/>
      <c r="DAT420" s="140"/>
      <c r="DAU420" s="136"/>
      <c r="DAV420" s="141"/>
      <c r="DAW420" s="142"/>
      <c r="DAX420" s="143"/>
      <c r="DAY420" s="138"/>
      <c r="DAZ420" s="138"/>
      <c r="DBA420" s="144"/>
      <c r="DBB420" s="145"/>
      <c r="DBC420" s="139"/>
      <c r="DBD420" s="140"/>
      <c r="DBE420" s="136"/>
      <c r="DBF420" s="141"/>
      <c r="DBG420" s="142"/>
      <c r="DBH420" s="143"/>
      <c r="DBI420" s="138"/>
      <c r="DBJ420" s="138"/>
      <c r="DBK420" s="144"/>
      <c r="DBL420" s="145"/>
      <c r="DBM420" s="139"/>
      <c r="DBN420" s="140"/>
      <c r="DBO420" s="136"/>
      <c r="DBP420" s="141"/>
      <c r="DBQ420" s="142"/>
      <c r="DBR420" s="143"/>
      <c r="DBS420" s="138"/>
      <c r="DBT420" s="138"/>
      <c r="DBU420" s="144"/>
      <c r="DBV420" s="145"/>
      <c r="DBW420" s="139"/>
      <c r="DBX420" s="140"/>
      <c r="DBY420" s="136"/>
      <c r="DBZ420" s="141"/>
      <c r="DCA420" s="142"/>
      <c r="DCB420" s="143"/>
      <c r="DCC420" s="138"/>
      <c r="DCD420" s="138"/>
      <c r="DCE420" s="144"/>
      <c r="DCF420" s="145"/>
      <c r="DCG420" s="139"/>
      <c r="DCH420" s="140"/>
      <c r="DCI420" s="136"/>
      <c r="DCJ420" s="141"/>
      <c r="DCK420" s="142"/>
      <c r="DCL420" s="143"/>
      <c r="DCM420" s="138"/>
      <c r="DCN420" s="138"/>
      <c r="DCO420" s="144"/>
      <c r="DCP420" s="145"/>
      <c r="DCQ420" s="139"/>
      <c r="DCR420" s="140"/>
      <c r="DCS420" s="136"/>
      <c r="DCT420" s="141"/>
      <c r="DCU420" s="142"/>
      <c r="DCV420" s="143"/>
      <c r="DCW420" s="138"/>
      <c r="DCX420" s="138"/>
      <c r="DCY420" s="144"/>
      <c r="DCZ420" s="145"/>
      <c r="DDA420" s="139"/>
      <c r="DDB420" s="140"/>
      <c r="DDC420" s="136"/>
      <c r="DDD420" s="141"/>
      <c r="DDE420" s="142"/>
      <c r="DDF420" s="143"/>
      <c r="DDG420" s="138"/>
      <c r="DDH420" s="138"/>
      <c r="DDI420" s="144"/>
      <c r="DDJ420" s="145"/>
      <c r="DDK420" s="139"/>
      <c r="DDL420" s="140"/>
      <c r="DDM420" s="136"/>
      <c r="DDN420" s="141"/>
      <c r="DDO420" s="142"/>
      <c r="DDP420" s="143"/>
      <c r="DDQ420" s="138"/>
      <c r="DDR420" s="138"/>
      <c r="DDS420" s="144"/>
      <c r="DDT420" s="145"/>
      <c r="DDU420" s="139"/>
      <c r="DDV420" s="140"/>
      <c r="DDW420" s="136"/>
      <c r="DDX420" s="141"/>
      <c r="DDY420" s="142"/>
      <c r="DDZ420" s="143"/>
      <c r="DEA420" s="138"/>
      <c r="DEB420" s="138"/>
      <c r="DEC420" s="144"/>
      <c r="DED420" s="145"/>
      <c r="DEE420" s="139"/>
      <c r="DEF420" s="140"/>
      <c r="DEG420" s="136"/>
      <c r="DEH420" s="141"/>
      <c r="DEI420" s="142"/>
      <c r="DEJ420" s="143"/>
      <c r="DEK420" s="138"/>
      <c r="DEL420" s="138"/>
      <c r="DEM420" s="144"/>
      <c r="DEN420" s="145"/>
      <c r="DEO420" s="139"/>
      <c r="DEP420" s="140"/>
      <c r="DEQ420" s="136"/>
      <c r="DER420" s="141"/>
      <c r="DES420" s="142"/>
      <c r="DET420" s="143"/>
      <c r="DEU420" s="138"/>
      <c r="DEV420" s="138"/>
      <c r="DEW420" s="144"/>
      <c r="DEX420" s="145"/>
      <c r="DEY420" s="139"/>
      <c r="DEZ420" s="140"/>
      <c r="DFA420" s="136"/>
      <c r="DFB420" s="141"/>
      <c r="DFC420" s="142"/>
      <c r="DFD420" s="143"/>
      <c r="DFE420" s="138"/>
      <c r="DFF420" s="138"/>
      <c r="DFG420" s="144"/>
      <c r="DFH420" s="145"/>
      <c r="DFI420" s="139"/>
      <c r="DFJ420" s="140"/>
      <c r="DFK420" s="136"/>
      <c r="DFL420" s="141"/>
      <c r="DFM420" s="142"/>
      <c r="DFN420" s="143"/>
      <c r="DFO420" s="138"/>
      <c r="DFP420" s="138"/>
      <c r="DFQ420" s="144"/>
      <c r="DFR420" s="145"/>
      <c r="DFS420" s="139"/>
      <c r="DFT420" s="140"/>
      <c r="DFU420" s="136"/>
      <c r="DFV420" s="141"/>
      <c r="DFW420" s="142"/>
      <c r="DFX420" s="143"/>
      <c r="DFY420" s="138"/>
      <c r="DFZ420" s="138"/>
      <c r="DGA420" s="144"/>
      <c r="DGB420" s="145"/>
      <c r="DGC420" s="139"/>
      <c r="DGD420" s="140"/>
      <c r="DGE420" s="136"/>
      <c r="DGF420" s="141"/>
      <c r="DGG420" s="142"/>
      <c r="DGH420" s="143"/>
      <c r="DGI420" s="138"/>
      <c r="DGJ420" s="138"/>
      <c r="DGK420" s="144"/>
      <c r="DGL420" s="145"/>
      <c r="DGM420" s="139"/>
      <c r="DGN420" s="140"/>
      <c r="DGO420" s="136"/>
      <c r="DGP420" s="141"/>
      <c r="DGQ420" s="142"/>
      <c r="DGR420" s="143"/>
      <c r="DGS420" s="138"/>
      <c r="DGT420" s="138"/>
      <c r="DGU420" s="144"/>
      <c r="DGV420" s="145"/>
      <c r="DGW420" s="139"/>
      <c r="DGX420" s="140"/>
      <c r="DGY420" s="136"/>
      <c r="DGZ420" s="141"/>
      <c r="DHA420" s="142"/>
      <c r="DHB420" s="143"/>
      <c r="DHC420" s="138"/>
      <c r="DHD420" s="138"/>
      <c r="DHE420" s="144"/>
      <c r="DHF420" s="145"/>
      <c r="DHG420" s="139"/>
      <c r="DHH420" s="140"/>
      <c r="DHI420" s="136"/>
      <c r="DHJ420" s="141"/>
      <c r="DHK420" s="142"/>
      <c r="DHL420" s="143"/>
      <c r="DHM420" s="138"/>
      <c r="DHN420" s="138"/>
      <c r="DHO420" s="144"/>
      <c r="DHP420" s="145"/>
      <c r="DHQ420" s="139"/>
      <c r="DHR420" s="140"/>
      <c r="DHS420" s="136"/>
      <c r="DHT420" s="141"/>
      <c r="DHU420" s="142"/>
      <c r="DHV420" s="143"/>
      <c r="DHW420" s="138"/>
      <c r="DHX420" s="138"/>
      <c r="DHY420" s="144"/>
      <c r="DHZ420" s="145"/>
      <c r="DIA420" s="139"/>
      <c r="DIB420" s="140"/>
      <c r="DIC420" s="136"/>
      <c r="DID420" s="141"/>
      <c r="DIE420" s="142"/>
      <c r="DIF420" s="143"/>
      <c r="DIG420" s="138"/>
      <c r="DIH420" s="138"/>
      <c r="DII420" s="144"/>
      <c r="DIJ420" s="145"/>
      <c r="DIK420" s="139"/>
      <c r="DIL420" s="140"/>
      <c r="DIM420" s="136"/>
      <c r="DIN420" s="141"/>
      <c r="DIO420" s="142"/>
      <c r="DIP420" s="143"/>
      <c r="DIQ420" s="138"/>
      <c r="DIR420" s="138"/>
      <c r="DIS420" s="144"/>
      <c r="DIT420" s="145"/>
      <c r="DIU420" s="139"/>
      <c r="DIV420" s="140"/>
      <c r="DIW420" s="136"/>
      <c r="DIX420" s="141"/>
      <c r="DIY420" s="142"/>
      <c r="DIZ420" s="143"/>
      <c r="DJA420" s="138"/>
      <c r="DJB420" s="138"/>
      <c r="DJC420" s="144"/>
      <c r="DJD420" s="145"/>
      <c r="DJE420" s="139"/>
      <c r="DJF420" s="140"/>
      <c r="DJG420" s="136"/>
      <c r="DJH420" s="141"/>
      <c r="DJI420" s="142"/>
      <c r="DJJ420" s="143"/>
      <c r="DJK420" s="138"/>
      <c r="DJL420" s="138"/>
      <c r="DJM420" s="144"/>
      <c r="DJN420" s="145"/>
      <c r="DJO420" s="139"/>
      <c r="DJP420" s="140"/>
      <c r="DJQ420" s="136"/>
      <c r="DJR420" s="141"/>
      <c r="DJS420" s="142"/>
      <c r="DJT420" s="143"/>
      <c r="DJU420" s="138"/>
      <c r="DJV420" s="138"/>
      <c r="DJW420" s="144"/>
      <c r="DJX420" s="145"/>
      <c r="DJY420" s="139"/>
      <c r="DJZ420" s="140"/>
      <c r="DKA420" s="136"/>
      <c r="DKB420" s="141"/>
      <c r="DKC420" s="142"/>
      <c r="DKD420" s="143"/>
      <c r="DKE420" s="138"/>
      <c r="DKF420" s="138"/>
      <c r="DKG420" s="144"/>
      <c r="DKH420" s="145"/>
      <c r="DKI420" s="139"/>
      <c r="DKJ420" s="140"/>
      <c r="DKK420" s="136"/>
      <c r="DKL420" s="141"/>
      <c r="DKM420" s="142"/>
      <c r="DKN420" s="143"/>
      <c r="DKO420" s="138"/>
      <c r="DKP420" s="138"/>
      <c r="DKQ420" s="144"/>
      <c r="DKR420" s="145"/>
      <c r="DKS420" s="139"/>
      <c r="DKT420" s="140"/>
      <c r="DKU420" s="136"/>
      <c r="DKV420" s="141"/>
      <c r="DKW420" s="142"/>
      <c r="DKX420" s="143"/>
      <c r="DKY420" s="138"/>
      <c r="DKZ420" s="138"/>
      <c r="DLA420" s="144"/>
      <c r="DLB420" s="145"/>
      <c r="DLC420" s="139"/>
      <c r="DLD420" s="140"/>
      <c r="DLE420" s="136"/>
      <c r="DLF420" s="141"/>
      <c r="DLG420" s="142"/>
      <c r="DLH420" s="143"/>
      <c r="DLI420" s="138"/>
      <c r="DLJ420" s="138"/>
      <c r="DLK420" s="144"/>
      <c r="DLL420" s="145"/>
      <c r="DLM420" s="139"/>
      <c r="DLN420" s="140"/>
      <c r="DLO420" s="136"/>
      <c r="DLP420" s="141"/>
      <c r="DLQ420" s="142"/>
      <c r="DLR420" s="143"/>
      <c r="DLS420" s="138"/>
      <c r="DLT420" s="138"/>
      <c r="DLU420" s="144"/>
      <c r="DLV420" s="145"/>
      <c r="DLW420" s="139"/>
      <c r="DLX420" s="140"/>
      <c r="DLY420" s="136"/>
      <c r="DLZ420" s="141"/>
      <c r="DMA420" s="142"/>
      <c r="DMB420" s="143"/>
      <c r="DMC420" s="138"/>
      <c r="DMD420" s="138"/>
      <c r="DME420" s="144"/>
      <c r="DMF420" s="145"/>
      <c r="DMG420" s="139"/>
      <c r="DMH420" s="140"/>
      <c r="DMI420" s="136"/>
      <c r="DMJ420" s="141"/>
      <c r="DMK420" s="142"/>
      <c r="DML420" s="143"/>
      <c r="DMM420" s="138"/>
      <c r="DMN420" s="138"/>
      <c r="DMO420" s="144"/>
      <c r="DMP420" s="145"/>
      <c r="DMQ420" s="139"/>
      <c r="DMR420" s="140"/>
      <c r="DMS420" s="136"/>
      <c r="DMT420" s="141"/>
      <c r="DMU420" s="142"/>
      <c r="DMV420" s="143"/>
      <c r="DMW420" s="138"/>
      <c r="DMX420" s="138"/>
      <c r="DMY420" s="144"/>
      <c r="DMZ420" s="145"/>
      <c r="DNA420" s="139"/>
      <c r="DNB420" s="140"/>
      <c r="DNC420" s="136"/>
      <c r="DND420" s="141"/>
      <c r="DNE420" s="142"/>
      <c r="DNF420" s="143"/>
      <c r="DNG420" s="138"/>
      <c r="DNH420" s="138"/>
      <c r="DNI420" s="144"/>
      <c r="DNJ420" s="145"/>
      <c r="DNK420" s="139"/>
      <c r="DNL420" s="140"/>
      <c r="DNM420" s="136"/>
      <c r="DNN420" s="141"/>
      <c r="DNO420" s="142"/>
      <c r="DNP420" s="143"/>
      <c r="DNQ420" s="138"/>
      <c r="DNR420" s="138"/>
      <c r="DNS420" s="144"/>
      <c r="DNT420" s="145"/>
      <c r="DNU420" s="139"/>
      <c r="DNV420" s="140"/>
      <c r="DNW420" s="136"/>
      <c r="DNX420" s="141"/>
      <c r="DNY420" s="142"/>
      <c r="DNZ420" s="143"/>
      <c r="DOA420" s="138"/>
      <c r="DOB420" s="138"/>
      <c r="DOC420" s="144"/>
      <c r="DOD420" s="145"/>
      <c r="DOE420" s="139"/>
      <c r="DOF420" s="140"/>
      <c r="DOG420" s="136"/>
      <c r="DOH420" s="141"/>
      <c r="DOI420" s="142"/>
      <c r="DOJ420" s="143"/>
      <c r="DOK420" s="138"/>
      <c r="DOL420" s="138"/>
      <c r="DOM420" s="144"/>
      <c r="DON420" s="145"/>
      <c r="DOO420" s="139"/>
      <c r="DOP420" s="140"/>
      <c r="DOQ420" s="136"/>
      <c r="DOR420" s="141"/>
      <c r="DOS420" s="142"/>
      <c r="DOT420" s="143"/>
      <c r="DOU420" s="138"/>
      <c r="DOV420" s="138"/>
      <c r="DOW420" s="144"/>
      <c r="DOX420" s="145"/>
      <c r="DOY420" s="139"/>
      <c r="DOZ420" s="140"/>
      <c r="DPA420" s="136"/>
      <c r="DPB420" s="141"/>
      <c r="DPC420" s="142"/>
      <c r="DPD420" s="143"/>
      <c r="DPE420" s="138"/>
      <c r="DPF420" s="138"/>
      <c r="DPG420" s="144"/>
      <c r="DPH420" s="145"/>
      <c r="DPI420" s="139"/>
      <c r="DPJ420" s="140"/>
      <c r="DPK420" s="136"/>
      <c r="DPL420" s="141"/>
      <c r="DPM420" s="142"/>
      <c r="DPN420" s="143"/>
      <c r="DPO420" s="138"/>
      <c r="DPP420" s="138"/>
      <c r="DPQ420" s="144"/>
      <c r="DPR420" s="145"/>
      <c r="DPS420" s="139"/>
      <c r="DPT420" s="140"/>
      <c r="DPU420" s="136"/>
      <c r="DPV420" s="141"/>
      <c r="DPW420" s="142"/>
      <c r="DPX420" s="143"/>
      <c r="DPY420" s="138"/>
      <c r="DPZ420" s="138"/>
      <c r="DQA420" s="144"/>
      <c r="DQB420" s="145"/>
      <c r="DQC420" s="139"/>
      <c r="DQD420" s="140"/>
      <c r="DQE420" s="136"/>
      <c r="DQF420" s="141"/>
      <c r="DQG420" s="142"/>
      <c r="DQH420" s="143"/>
      <c r="DQI420" s="138"/>
      <c r="DQJ420" s="138"/>
      <c r="DQK420" s="144"/>
      <c r="DQL420" s="145"/>
      <c r="DQM420" s="139"/>
      <c r="DQN420" s="140"/>
      <c r="DQO420" s="136"/>
      <c r="DQP420" s="141"/>
      <c r="DQQ420" s="142"/>
      <c r="DQR420" s="143"/>
      <c r="DQS420" s="138"/>
      <c r="DQT420" s="138"/>
      <c r="DQU420" s="144"/>
      <c r="DQV420" s="145"/>
      <c r="DQW420" s="139"/>
      <c r="DQX420" s="140"/>
      <c r="DQY420" s="136"/>
      <c r="DQZ420" s="141"/>
      <c r="DRA420" s="142"/>
      <c r="DRB420" s="143"/>
      <c r="DRC420" s="138"/>
      <c r="DRD420" s="138"/>
      <c r="DRE420" s="144"/>
      <c r="DRF420" s="145"/>
      <c r="DRG420" s="139"/>
      <c r="DRH420" s="140"/>
      <c r="DRI420" s="136"/>
      <c r="DRJ420" s="141"/>
      <c r="DRK420" s="142"/>
      <c r="DRL420" s="143"/>
      <c r="DRM420" s="138"/>
      <c r="DRN420" s="138"/>
      <c r="DRO420" s="144"/>
      <c r="DRP420" s="145"/>
      <c r="DRQ420" s="139"/>
      <c r="DRR420" s="140"/>
      <c r="DRS420" s="136"/>
      <c r="DRT420" s="141"/>
      <c r="DRU420" s="142"/>
      <c r="DRV420" s="143"/>
      <c r="DRW420" s="138"/>
      <c r="DRX420" s="138"/>
      <c r="DRY420" s="144"/>
      <c r="DRZ420" s="145"/>
      <c r="DSA420" s="139"/>
      <c r="DSB420" s="140"/>
      <c r="DSC420" s="136"/>
      <c r="DSD420" s="141"/>
      <c r="DSE420" s="142"/>
      <c r="DSF420" s="143"/>
      <c r="DSG420" s="138"/>
      <c r="DSH420" s="138"/>
      <c r="DSI420" s="144"/>
      <c r="DSJ420" s="145"/>
      <c r="DSK420" s="139"/>
      <c r="DSL420" s="140"/>
      <c r="DSM420" s="136"/>
      <c r="DSN420" s="141"/>
      <c r="DSO420" s="142"/>
      <c r="DSP420" s="143"/>
      <c r="DSQ420" s="138"/>
      <c r="DSR420" s="138"/>
      <c r="DSS420" s="144"/>
      <c r="DST420" s="145"/>
      <c r="DSU420" s="139"/>
      <c r="DSV420" s="140"/>
      <c r="DSW420" s="136"/>
      <c r="DSX420" s="141"/>
      <c r="DSY420" s="142"/>
      <c r="DSZ420" s="143"/>
      <c r="DTA420" s="138"/>
      <c r="DTB420" s="138"/>
      <c r="DTC420" s="144"/>
      <c r="DTD420" s="145"/>
      <c r="DTE420" s="139"/>
      <c r="DTF420" s="140"/>
      <c r="DTG420" s="136"/>
      <c r="DTH420" s="141"/>
      <c r="DTI420" s="142"/>
      <c r="DTJ420" s="143"/>
      <c r="DTK420" s="138"/>
      <c r="DTL420" s="138"/>
      <c r="DTM420" s="144"/>
      <c r="DTN420" s="145"/>
      <c r="DTO420" s="139"/>
      <c r="DTP420" s="140"/>
      <c r="DTQ420" s="136"/>
      <c r="DTR420" s="141"/>
      <c r="DTS420" s="142"/>
      <c r="DTT420" s="143"/>
      <c r="DTU420" s="138"/>
      <c r="DTV420" s="138"/>
      <c r="DTW420" s="144"/>
      <c r="DTX420" s="145"/>
      <c r="DTY420" s="139"/>
      <c r="DTZ420" s="140"/>
      <c r="DUA420" s="136"/>
      <c r="DUB420" s="141"/>
      <c r="DUC420" s="142"/>
      <c r="DUD420" s="143"/>
      <c r="DUE420" s="138"/>
      <c r="DUF420" s="138"/>
      <c r="DUG420" s="144"/>
      <c r="DUH420" s="145"/>
      <c r="DUI420" s="139"/>
      <c r="DUJ420" s="140"/>
      <c r="DUK420" s="136"/>
      <c r="DUL420" s="141"/>
      <c r="DUM420" s="142"/>
      <c r="DUN420" s="143"/>
      <c r="DUO420" s="138"/>
      <c r="DUP420" s="138"/>
      <c r="DUQ420" s="144"/>
      <c r="DUR420" s="145"/>
      <c r="DUS420" s="139"/>
      <c r="DUT420" s="140"/>
      <c r="DUU420" s="136"/>
      <c r="DUV420" s="141"/>
      <c r="DUW420" s="142"/>
      <c r="DUX420" s="143"/>
      <c r="DUY420" s="138"/>
      <c r="DUZ420" s="138"/>
      <c r="DVA420" s="144"/>
      <c r="DVB420" s="145"/>
      <c r="DVC420" s="139"/>
      <c r="DVD420" s="140"/>
      <c r="DVE420" s="136"/>
      <c r="DVF420" s="141"/>
      <c r="DVG420" s="142"/>
      <c r="DVH420" s="143"/>
      <c r="DVI420" s="138"/>
      <c r="DVJ420" s="138"/>
      <c r="DVK420" s="144"/>
      <c r="DVL420" s="145"/>
      <c r="DVM420" s="139"/>
      <c r="DVN420" s="140"/>
      <c r="DVO420" s="136"/>
      <c r="DVP420" s="141"/>
      <c r="DVQ420" s="142"/>
      <c r="DVR420" s="143"/>
      <c r="DVS420" s="138"/>
      <c r="DVT420" s="138"/>
      <c r="DVU420" s="144"/>
      <c r="DVV420" s="145"/>
      <c r="DVW420" s="139"/>
      <c r="DVX420" s="140"/>
      <c r="DVY420" s="136"/>
      <c r="DVZ420" s="141"/>
      <c r="DWA420" s="142"/>
      <c r="DWB420" s="143"/>
      <c r="DWC420" s="138"/>
      <c r="DWD420" s="138"/>
      <c r="DWE420" s="144"/>
      <c r="DWF420" s="145"/>
      <c r="DWG420" s="139"/>
      <c r="DWH420" s="140"/>
      <c r="DWI420" s="136"/>
      <c r="DWJ420" s="141"/>
      <c r="DWK420" s="142"/>
      <c r="DWL420" s="143"/>
      <c r="DWM420" s="138"/>
      <c r="DWN420" s="138"/>
      <c r="DWO420" s="144"/>
      <c r="DWP420" s="145"/>
      <c r="DWQ420" s="139"/>
      <c r="DWR420" s="140"/>
      <c r="DWS420" s="136"/>
      <c r="DWT420" s="141"/>
      <c r="DWU420" s="142"/>
      <c r="DWV420" s="143"/>
      <c r="DWW420" s="138"/>
      <c r="DWX420" s="138"/>
      <c r="DWY420" s="144"/>
      <c r="DWZ420" s="145"/>
      <c r="DXA420" s="139"/>
      <c r="DXB420" s="140"/>
      <c r="DXC420" s="136"/>
      <c r="DXD420" s="141"/>
      <c r="DXE420" s="142"/>
      <c r="DXF420" s="143"/>
      <c r="DXG420" s="138"/>
      <c r="DXH420" s="138"/>
      <c r="DXI420" s="144"/>
      <c r="DXJ420" s="145"/>
      <c r="DXK420" s="139"/>
      <c r="DXL420" s="140"/>
      <c r="DXM420" s="136"/>
      <c r="DXN420" s="141"/>
      <c r="DXO420" s="142"/>
      <c r="DXP420" s="143"/>
      <c r="DXQ420" s="138"/>
      <c r="DXR420" s="138"/>
      <c r="DXS420" s="144"/>
      <c r="DXT420" s="145"/>
      <c r="DXU420" s="139"/>
      <c r="DXV420" s="140"/>
      <c r="DXW420" s="136"/>
      <c r="DXX420" s="141"/>
      <c r="DXY420" s="142"/>
      <c r="DXZ420" s="143"/>
      <c r="DYA420" s="138"/>
      <c r="DYB420" s="138"/>
      <c r="DYC420" s="144"/>
      <c r="DYD420" s="145"/>
      <c r="DYE420" s="139"/>
      <c r="DYF420" s="140"/>
      <c r="DYG420" s="136"/>
      <c r="DYH420" s="141"/>
      <c r="DYI420" s="142"/>
      <c r="DYJ420" s="143"/>
      <c r="DYK420" s="138"/>
      <c r="DYL420" s="138"/>
      <c r="DYM420" s="144"/>
      <c r="DYN420" s="145"/>
      <c r="DYO420" s="139"/>
      <c r="DYP420" s="140"/>
      <c r="DYQ420" s="136"/>
      <c r="DYR420" s="141"/>
      <c r="DYS420" s="142"/>
      <c r="DYT420" s="143"/>
      <c r="DYU420" s="138"/>
      <c r="DYV420" s="138"/>
      <c r="DYW420" s="144"/>
      <c r="DYX420" s="145"/>
      <c r="DYY420" s="139"/>
      <c r="DYZ420" s="140"/>
      <c r="DZA420" s="136"/>
      <c r="DZB420" s="141"/>
      <c r="DZC420" s="142"/>
      <c r="DZD420" s="143"/>
      <c r="DZE420" s="138"/>
      <c r="DZF420" s="138"/>
      <c r="DZG420" s="144"/>
      <c r="DZH420" s="145"/>
      <c r="DZI420" s="139"/>
      <c r="DZJ420" s="140"/>
      <c r="DZK420" s="136"/>
      <c r="DZL420" s="141"/>
      <c r="DZM420" s="142"/>
      <c r="DZN420" s="143"/>
      <c r="DZO420" s="138"/>
      <c r="DZP420" s="138"/>
      <c r="DZQ420" s="144"/>
      <c r="DZR420" s="145"/>
      <c r="DZS420" s="139"/>
      <c r="DZT420" s="140"/>
      <c r="DZU420" s="136"/>
      <c r="DZV420" s="141"/>
      <c r="DZW420" s="142"/>
      <c r="DZX420" s="143"/>
      <c r="DZY420" s="138"/>
      <c r="DZZ420" s="138"/>
      <c r="EAA420" s="144"/>
      <c r="EAB420" s="145"/>
      <c r="EAC420" s="139"/>
      <c r="EAD420" s="140"/>
      <c r="EAE420" s="136"/>
      <c r="EAF420" s="141"/>
      <c r="EAG420" s="142"/>
      <c r="EAH420" s="143"/>
      <c r="EAI420" s="138"/>
      <c r="EAJ420" s="138"/>
      <c r="EAK420" s="144"/>
      <c r="EAL420" s="145"/>
      <c r="EAM420" s="139"/>
      <c r="EAN420" s="140"/>
      <c r="EAO420" s="136"/>
      <c r="EAP420" s="141"/>
      <c r="EAQ420" s="142"/>
      <c r="EAR420" s="143"/>
      <c r="EAS420" s="138"/>
      <c r="EAT420" s="138"/>
      <c r="EAU420" s="144"/>
      <c r="EAV420" s="145"/>
      <c r="EAW420" s="139"/>
      <c r="EAX420" s="140"/>
      <c r="EAY420" s="136"/>
      <c r="EAZ420" s="141"/>
      <c r="EBA420" s="142"/>
      <c r="EBB420" s="143"/>
      <c r="EBC420" s="138"/>
      <c r="EBD420" s="138"/>
      <c r="EBE420" s="144"/>
      <c r="EBF420" s="145"/>
      <c r="EBG420" s="139"/>
      <c r="EBH420" s="140"/>
      <c r="EBI420" s="136"/>
      <c r="EBJ420" s="141"/>
      <c r="EBK420" s="142"/>
      <c r="EBL420" s="143"/>
      <c r="EBM420" s="138"/>
      <c r="EBN420" s="138"/>
      <c r="EBO420" s="144"/>
      <c r="EBP420" s="145"/>
      <c r="EBQ420" s="139"/>
      <c r="EBR420" s="140"/>
      <c r="EBS420" s="136"/>
      <c r="EBT420" s="141"/>
      <c r="EBU420" s="142"/>
      <c r="EBV420" s="143"/>
      <c r="EBW420" s="138"/>
      <c r="EBX420" s="138"/>
      <c r="EBY420" s="144"/>
      <c r="EBZ420" s="145"/>
      <c r="ECA420" s="139"/>
      <c r="ECB420" s="140"/>
      <c r="ECC420" s="136"/>
      <c r="ECD420" s="141"/>
      <c r="ECE420" s="142"/>
      <c r="ECF420" s="143"/>
      <c r="ECG420" s="138"/>
      <c r="ECH420" s="138"/>
      <c r="ECI420" s="144"/>
      <c r="ECJ420" s="145"/>
      <c r="ECK420" s="139"/>
      <c r="ECL420" s="140"/>
      <c r="ECM420" s="136"/>
      <c r="ECN420" s="141"/>
      <c r="ECO420" s="142"/>
      <c r="ECP420" s="143"/>
      <c r="ECQ420" s="138"/>
      <c r="ECR420" s="138"/>
      <c r="ECS420" s="144"/>
      <c r="ECT420" s="145"/>
      <c r="ECU420" s="139"/>
      <c r="ECV420" s="140"/>
      <c r="ECW420" s="136"/>
      <c r="ECX420" s="141"/>
      <c r="ECY420" s="142"/>
      <c r="ECZ420" s="143"/>
      <c r="EDA420" s="138"/>
      <c r="EDB420" s="138"/>
      <c r="EDC420" s="144"/>
      <c r="EDD420" s="145"/>
      <c r="EDE420" s="139"/>
      <c r="EDF420" s="140"/>
      <c r="EDG420" s="136"/>
      <c r="EDH420" s="141"/>
      <c r="EDI420" s="142"/>
      <c r="EDJ420" s="143"/>
      <c r="EDK420" s="138"/>
      <c r="EDL420" s="138"/>
      <c r="EDM420" s="144"/>
      <c r="EDN420" s="145"/>
      <c r="EDO420" s="139"/>
      <c r="EDP420" s="140"/>
      <c r="EDQ420" s="136"/>
      <c r="EDR420" s="141"/>
      <c r="EDS420" s="142"/>
      <c r="EDT420" s="143"/>
      <c r="EDU420" s="138"/>
      <c r="EDV420" s="138"/>
      <c r="EDW420" s="144"/>
      <c r="EDX420" s="145"/>
      <c r="EDY420" s="139"/>
      <c r="EDZ420" s="140"/>
      <c r="EEA420" s="136"/>
      <c r="EEB420" s="141"/>
      <c r="EEC420" s="142"/>
      <c r="EED420" s="143"/>
      <c r="EEE420" s="138"/>
      <c r="EEF420" s="138"/>
      <c r="EEG420" s="144"/>
      <c r="EEH420" s="145"/>
      <c r="EEI420" s="139"/>
      <c r="EEJ420" s="140"/>
      <c r="EEK420" s="136"/>
      <c r="EEL420" s="141"/>
      <c r="EEM420" s="142"/>
      <c r="EEN420" s="143"/>
      <c r="EEO420" s="138"/>
      <c r="EEP420" s="138"/>
      <c r="EEQ420" s="144"/>
      <c r="EER420" s="145"/>
      <c r="EES420" s="139"/>
      <c r="EET420" s="140"/>
      <c r="EEU420" s="136"/>
      <c r="EEV420" s="141"/>
      <c r="EEW420" s="142"/>
      <c r="EEX420" s="143"/>
      <c r="EEY420" s="138"/>
      <c r="EEZ420" s="138"/>
      <c r="EFA420" s="144"/>
      <c r="EFB420" s="145"/>
      <c r="EFC420" s="139"/>
      <c r="EFD420" s="140"/>
      <c r="EFE420" s="136"/>
      <c r="EFF420" s="141"/>
      <c r="EFG420" s="142"/>
      <c r="EFH420" s="143"/>
      <c r="EFI420" s="138"/>
      <c r="EFJ420" s="138"/>
      <c r="EFK420" s="144"/>
      <c r="EFL420" s="145"/>
      <c r="EFM420" s="139"/>
      <c r="EFN420" s="140"/>
      <c r="EFO420" s="136"/>
      <c r="EFP420" s="141"/>
      <c r="EFQ420" s="142"/>
      <c r="EFR420" s="143"/>
      <c r="EFS420" s="138"/>
      <c r="EFT420" s="138"/>
      <c r="EFU420" s="144"/>
      <c r="EFV420" s="145"/>
      <c r="EFW420" s="139"/>
      <c r="EFX420" s="140"/>
      <c r="EFY420" s="136"/>
      <c r="EFZ420" s="141"/>
      <c r="EGA420" s="142"/>
      <c r="EGB420" s="143"/>
      <c r="EGC420" s="138"/>
      <c r="EGD420" s="138"/>
      <c r="EGE420" s="144"/>
      <c r="EGF420" s="145"/>
      <c r="EGG420" s="139"/>
      <c r="EGH420" s="140"/>
      <c r="EGI420" s="136"/>
      <c r="EGJ420" s="141"/>
      <c r="EGK420" s="142"/>
      <c r="EGL420" s="143"/>
      <c r="EGM420" s="138"/>
      <c r="EGN420" s="138"/>
      <c r="EGO420" s="144"/>
      <c r="EGP420" s="145"/>
      <c r="EGQ420" s="139"/>
      <c r="EGR420" s="140"/>
      <c r="EGS420" s="136"/>
      <c r="EGT420" s="141"/>
      <c r="EGU420" s="142"/>
      <c r="EGV420" s="143"/>
      <c r="EGW420" s="138"/>
      <c r="EGX420" s="138"/>
      <c r="EGY420" s="144"/>
      <c r="EGZ420" s="145"/>
      <c r="EHA420" s="139"/>
      <c r="EHB420" s="140"/>
      <c r="EHC420" s="136"/>
      <c r="EHD420" s="141"/>
      <c r="EHE420" s="142"/>
      <c r="EHF420" s="143"/>
      <c r="EHG420" s="138"/>
      <c r="EHH420" s="138"/>
      <c r="EHI420" s="144"/>
      <c r="EHJ420" s="145"/>
      <c r="EHK420" s="139"/>
      <c r="EHL420" s="140"/>
      <c r="EHM420" s="136"/>
      <c r="EHN420" s="141"/>
      <c r="EHO420" s="142"/>
      <c r="EHP420" s="143"/>
      <c r="EHQ420" s="138"/>
      <c r="EHR420" s="138"/>
      <c r="EHS420" s="144"/>
      <c r="EHT420" s="145"/>
      <c r="EHU420" s="139"/>
      <c r="EHV420" s="140"/>
      <c r="EHW420" s="136"/>
      <c r="EHX420" s="141"/>
      <c r="EHY420" s="142"/>
      <c r="EHZ420" s="143"/>
      <c r="EIA420" s="138"/>
      <c r="EIB420" s="138"/>
      <c r="EIC420" s="144"/>
      <c r="EID420" s="145"/>
      <c r="EIE420" s="139"/>
      <c r="EIF420" s="140"/>
      <c r="EIG420" s="136"/>
      <c r="EIH420" s="141"/>
      <c r="EII420" s="142"/>
      <c r="EIJ420" s="143"/>
      <c r="EIK420" s="138"/>
      <c r="EIL420" s="138"/>
      <c r="EIM420" s="144"/>
      <c r="EIN420" s="145"/>
      <c r="EIO420" s="139"/>
      <c r="EIP420" s="140"/>
      <c r="EIQ420" s="136"/>
      <c r="EIR420" s="141"/>
      <c r="EIS420" s="142"/>
      <c r="EIT420" s="143"/>
      <c r="EIU420" s="138"/>
      <c r="EIV420" s="138"/>
      <c r="EIW420" s="144"/>
      <c r="EIX420" s="145"/>
      <c r="EIY420" s="139"/>
      <c r="EIZ420" s="140"/>
      <c r="EJA420" s="136"/>
      <c r="EJB420" s="141"/>
      <c r="EJC420" s="142"/>
      <c r="EJD420" s="143"/>
      <c r="EJE420" s="138"/>
      <c r="EJF420" s="138"/>
      <c r="EJG420" s="144"/>
      <c r="EJH420" s="145"/>
      <c r="EJI420" s="139"/>
      <c r="EJJ420" s="140"/>
      <c r="EJK420" s="136"/>
      <c r="EJL420" s="141"/>
      <c r="EJM420" s="142"/>
      <c r="EJN420" s="143"/>
      <c r="EJO420" s="138"/>
      <c r="EJP420" s="138"/>
      <c r="EJQ420" s="144"/>
      <c r="EJR420" s="145"/>
      <c r="EJS420" s="139"/>
      <c r="EJT420" s="140"/>
      <c r="EJU420" s="136"/>
      <c r="EJV420" s="141"/>
      <c r="EJW420" s="142"/>
      <c r="EJX420" s="143"/>
      <c r="EJY420" s="138"/>
      <c r="EJZ420" s="138"/>
      <c r="EKA420" s="144"/>
      <c r="EKB420" s="145"/>
      <c r="EKC420" s="139"/>
      <c r="EKD420" s="140"/>
      <c r="EKE420" s="136"/>
      <c r="EKF420" s="141"/>
      <c r="EKG420" s="142"/>
      <c r="EKH420" s="143"/>
      <c r="EKI420" s="138"/>
      <c r="EKJ420" s="138"/>
      <c r="EKK420" s="144"/>
      <c r="EKL420" s="145"/>
      <c r="EKM420" s="139"/>
      <c r="EKN420" s="140"/>
      <c r="EKO420" s="136"/>
      <c r="EKP420" s="141"/>
      <c r="EKQ420" s="142"/>
      <c r="EKR420" s="143"/>
      <c r="EKS420" s="138"/>
      <c r="EKT420" s="138"/>
      <c r="EKU420" s="144"/>
      <c r="EKV420" s="145"/>
      <c r="EKW420" s="139"/>
      <c r="EKX420" s="140"/>
      <c r="EKY420" s="136"/>
      <c r="EKZ420" s="141"/>
      <c r="ELA420" s="142"/>
      <c r="ELB420" s="143"/>
      <c r="ELC420" s="138"/>
      <c r="ELD420" s="138"/>
      <c r="ELE420" s="144"/>
      <c r="ELF420" s="145"/>
      <c r="ELG420" s="139"/>
      <c r="ELH420" s="140"/>
      <c r="ELI420" s="136"/>
      <c r="ELJ420" s="141"/>
      <c r="ELK420" s="142"/>
      <c r="ELL420" s="143"/>
      <c r="ELM420" s="138"/>
      <c r="ELN420" s="138"/>
      <c r="ELO420" s="144"/>
      <c r="ELP420" s="145"/>
      <c r="ELQ420" s="139"/>
      <c r="ELR420" s="140"/>
      <c r="ELS420" s="136"/>
      <c r="ELT420" s="141"/>
      <c r="ELU420" s="142"/>
      <c r="ELV420" s="143"/>
      <c r="ELW420" s="138"/>
      <c r="ELX420" s="138"/>
      <c r="ELY420" s="144"/>
      <c r="ELZ420" s="145"/>
      <c r="EMA420" s="139"/>
      <c r="EMB420" s="140"/>
      <c r="EMC420" s="136"/>
      <c r="EMD420" s="141"/>
      <c r="EME420" s="142"/>
      <c r="EMF420" s="143"/>
      <c r="EMG420" s="138"/>
      <c r="EMH420" s="138"/>
      <c r="EMI420" s="144"/>
      <c r="EMJ420" s="145"/>
      <c r="EMK420" s="139"/>
      <c r="EML420" s="140"/>
      <c r="EMM420" s="136"/>
      <c r="EMN420" s="141"/>
      <c r="EMO420" s="142"/>
      <c r="EMP420" s="143"/>
      <c r="EMQ420" s="138"/>
      <c r="EMR420" s="138"/>
      <c r="EMS420" s="144"/>
      <c r="EMT420" s="145"/>
      <c r="EMU420" s="139"/>
      <c r="EMV420" s="140"/>
      <c r="EMW420" s="136"/>
      <c r="EMX420" s="141"/>
      <c r="EMY420" s="142"/>
      <c r="EMZ420" s="143"/>
      <c r="ENA420" s="138"/>
      <c r="ENB420" s="138"/>
      <c r="ENC420" s="144"/>
      <c r="END420" s="145"/>
      <c r="ENE420" s="139"/>
      <c r="ENF420" s="140"/>
      <c r="ENG420" s="136"/>
      <c r="ENH420" s="141"/>
      <c r="ENI420" s="142"/>
      <c r="ENJ420" s="143"/>
      <c r="ENK420" s="138"/>
      <c r="ENL420" s="138"/>
      <c r="ENM420" s="144"/>
      <c r="ENN420" s="145"/>
      <c r="ENO420" s="139"/>
      <c r="ENP420" s="140"/>
      <c r="ENQ420" s="136"/>
      <c r="ENR420" s="141"/>
      <c r="ENS420" s="142"/>
      <c r="ENT420" s="143"/>
      <c r="ENU420" s="138"/>
      <c r="ENV420" s="138"/>
      <c r="ENW420" s="144"/>
      <c r="ENX420" s="145"/>
      <c r="ENY420" s="139"/>
      <c r="ENZ420" s="140"/>
      <c r="EOA420" s="136"/>
      <c r="EOB420" s="141"/>
      <c r="EOC420" s="142"/>
      <c r="EOD420" s="143"/>
      <c r="EOE420" s="138"/>
      <c r="EOF420" s="138"/>
      <c r="EOG420" s="144"/>
      <c r="EOH420" s="145"/>
      <c r="EOI420" s="139"/>
      <c r="EOJ420" s="140"/>
      <c r="EOK420" s="136"/>
      <c r="EOL420" s="141"/>
      <c r="EOM420" s="142"/>
      <c r="EON420" s="143"/>
      <c r="EOO420" s="138"/>
      <c r="EOP420" s="138"/>
      <c r="EOQ420" s="144"/>
      <c r="EOR420" s="145"/>
      <c r="EOS420" s="139"/>
      <c r="EOT420" s="140"/>
      <c r="EOU420" s="136"/>
      <c r="EOV420" s="141"/>
      <c r="EOW420" s="142"/>
      <c r="EOX420" s="143"/>
      <c r="EOY420" s="138"/>
      <c r="EOZ420" s="138"/>
      <c r="EPA420" s="144"/>
      <c r="EPB420" s="145"/>
      <c r="EPC420" s="139"/>
      <c r="EPD420" s="140"/>
      <c r="EPE420" s="136"/>
      <c r="EPF420" s="141"/>
      <c r="EPG420" s="142"/>
      <c r="EPH420" s="143"/>
      <c r="EPI420" s="138"/>
      <c r="EPJ420" s="138"/>
      <c r="EPK420" s="144"/>
      <c r="EPL420" s="145"/>
      <c r="EPM420" s="139"/>
      <c r="EPN420" s="140"/>
      <c r="EPO420" s="136"/>
      <c r="EPP420" s="141"/>
      <c r="EPQ420" s="142"/>
      <c r="EPR420" s="143"/>
      <c r="EPS420" s="138"/>
      <c r="EPT420" s="138"/>
      <c r="EPU420" s="144"/>
      <c r="EPV420" s="145"/>
      <c r="EPW420" s="139"/>
      <c r="EPX420" s="140"/>
      <c r="EPY420" s="136"/>
      <c r="EPZ420" s="141"/>
      <c r="EQA420" s="142"/>
      <c r="EQB420" s="143"/>
      <c r="EQC420" s="138"/>
      <c r="EQD420" s="138"/>
      <c r="EQE420" s="144"/>
      <c r="EQF420" s="145"/>
      <c r="EQG420" s="139"/>
      <c r="EQH420" s="140"/>
      <c r="EQI420" s="136"/>
      <c r="EQJ420" s="141"/>
      <c r="EQK420" s="142"/>
      <c r="EQL420" s="143"/>
      <c r="EQM420" s="138"/>
      <c r="EQN420" s="138"/>
      <c r="EQO420" s="144"/>
      <c r="EQP420" s="145"/>
      <c r="EQQ420" s="139"/>
      <c r="EQR420" s="140"/>
      <c r="EQS420" s="136"/>
      <c r="EQT420" s="141"/>
      <c r="EQU420" s="142"/>
      <c r="EQV420" s="143"/>
      <c r="EQW420" s="138"/>
      <c r="EQX420" s="138"/>
      <c r="EQY420" s="144"/>
      <c r="EQZ420" s="145"/>
      <c r="ERA420" s="139"/>
      <c r="ERB420" s="140"/>
      <c r="ERC420" s="136"/>
      <c r="ERD420" s="141"/>
      <c r="ERE420" s="142"/>
      <c r="ERF420" s="143"/>
      <c r="ERG420" s="138"/>
      <c r="ERH420" s="138"/>
      <c r="ERI420" s="144"/>
      <c r="ERJ420" s="145"/>
      <c r="ERK420" s="139"/>
      <c r="ERL420" s="140"/>
      <c r="ERM420" s="136"/>
      <c r="ERN420" s="141"/>
      <c r="ERO420" s="142"/>
      <c r="ERP420" s="143"/>
      <c r="ERQ420" s="138"/>
      <c r="ERR420" s="138"/>
      <c r="ERS420" s="144"/>
      <c r="ERT420" s="145"/>
      <c r="ERU420" s="139"/>
      <c r="ERV420" s="140"/>
      <c r="ERW420" s="136"/>
      <c r="ERX420" s="141"/>
      <c r="ERY420" s="142"/>
      <c r="ERZ420" s="143"/>
      <c r="ESA420" s="138"/>
      <c r="ESB420" s="138"/>
      <c r="ESC420" s="144"/>
      <c r="ESD420" s="145"/>
      <c r="ESE420" s="139"/>
      <c r="ESF420" s="140"/>
      <c r="ESG420" s="136"/>
      <c r="ESH420" s="141"/>
      <c r="ESI420" s="142"/>
      <c r="ESJ420" s="143"/>
      <c r="ESK420" s="138"/>
      <c r="ESL420" s="138"/>
      <c r="ESM420" s="144"/>
      <c r="ESN420" s="145"/>
      <c r="ESO420" s="139"/>
      <c r="ESP420" s="140"/>
      <c r="ESQ420" s="136"/>
      <c r="ESR420" s="141"/>
      <c r="ESS420" s="142"/>
      <c r="EST420" s="143"/>
      <c r="ESU420" s="138"/>
      <c r="ESV420" s="138"/>
      <c r="ESW420" s="144"/>
      <c r="ESX420" s="145"/>
      <c r="ESY420" s="139"/>
      <c r="ESZ420" s="140"/>
      <c r="ETA420" s="136"/>
      <c r="ETB420" s="141"/>
      <c r="ETC420" s="142"/>
      <c r="ETD420" s="143"/>
      <c r="ETE420" s="138"/>
      <c r="ETF420" s="138"/>
      <c r="ETG420" s="144"/>
      <c r="ETH420" s="145"/>
      <c r="ETI420" s="139"/>
      <c r="ETJ420" s="140"/>
      <c r="ETK420" s="136"/>
      <c r="ETL420" s="141"/>
      <c r="ETM420" s="142"/>
      <c r="ETN420" s="143"/>
      <c r="ETO420" s="138"/>
      <c r="ETP420" s="138"/>
      <c r="ETQ420" s="144"/>
      <c r="ETR420" s="145"/>
      <c r="ETS420" s="139"/>
      <c r="ETT420" s="140"/>
      <c r="ETU420" s="136"/>
      <c r="ETV420" s="141"/>
      <c r="ETW420" s="142"/>
      <c r="ETX420" s="143"/>
      <c r="ETY420" s="138"/>
      <c r="ETZ420" s="138"/>
      <c r="EUA420" s="144"/>
      <c r="EUB420" s="145"/>
      <c r="EUC420" s="139"/>
      <c r="EUD420" s="140"/>
      <c r="EUE420" s="136"/>
      <c r="EUF420" s="141"/>
      <c r="EUG420" s="142"/>
      <c r="EUH420" s="143"/>
      <c r="EUI420" s="138"/>
      <c r="EUJ420" s="138"/>
      <c r="EUK420" s="144"/>
      <c r="EUL420" s="145"/>
      <c r="EUM420" s="139"/>
      <c r="EUN420" s="140"/>
      <c r="EUO420" s="136"/>
      <c r="EUP420" s="141"/>
      <c r="EUQ420" s="142"/>
      <c r="EUR420" s="143"/>
      <c r="EUS420" s="138"/>
      <c r="EUT420" s="138"/>
      <c r="EUU420" s="144"/>
      <c r="EUV420" s="145"/>
      <c r="EUW420" s="139"/>
      <c r="EUX420" s="140"/>
      <c r="EUY420" s="136"/>
      <c r="EUZ420" s="141"/>
      <c r="EVA420" s="142"/>
      <c r="EVB420" s="143"/>
      <c r="EVC420" s="138"/>
      <c r="EVD420" s="138"/>
      <c r="EVE420" s="144"/>
      <c r="EVF420" s="145"/>
      <c r="EVG420" s="139"/>
      <c r="EVH420" s="140"/>
      <c r="EVI420" s="136"/>
      <c r="EVJ420" s="141"/>
      <c r="EVK420" s="142"/>
      <c r="EVL420" s="143"/>
      <c r="EVM420" s="138"/>
      <c r="EVN420" s="138"/>
      <c r="EVO420" s="144"/>
      <c r="EVP420" s="145"/>
      <c r="EVQ420" s="139"/>
      <c r="EVR420" s="140"/>
      <c r="EVS420" s="136"/>
      <c r="EVT420" s="141"/>
      <c r="EVU420" s="142"/>
      <c r="EVV420" s="143"/>
      <c r="EVW420" s="138"/>
      <c r="EVX420" s="138"/>
      <c r="EVY420" s="144"/>
      <c r="EVZ420" s="145"/>
      <c r="EWA420" s="139"/>
      <c r="EWB420" s="140"/>
      <c r="EWC420" s="136"/>
      <c r="EWD420" s="141"/>
      <c r="EWE420" s="142"/>
      <c r="EWF420" s="143"/>
      <c r="EWG420" s="138"/>
      <c r="EWH420" s="138"/>
      <c r="EWI420" s="144"/>
      <c r="EWJ420" s="145"/>
      <c r="EWK420" s="139"/>
      <c r="EWL420" s="140"/>
      <c r="EWM420" s="136"/>
      <c r="EWN420" s="141"/>
      <c r="EWO420" s="142"/>
      <c r="EWP420" s="143"/>
      <c r="EWQ420" s="138"/>
      <c r="EWR420" s="138"/>
      <c r="EWS420" s="144"/>
      <c r="EWT420" s="145"/>
      <c r="EWU420" s="139"/>
      <c r="EWV420" s="140"/>
      <c r="EWW420" s="136"/>
      <c r="EWX420" s="141"/>
      <c r="EWY420" s="142"/>
      <c r="EWZ420" s="143"/>
      <c r="EXA420" s="138"/>
      <c r="EXB420" s="138"/>
      <c r="EXC420" s="144"/>
      <c r="EXD420" s="145"/>
      <c r="EXE420" s="139"/>
      <c r="EXF420" s="140"/>
      <c r="EXG420" s="136"/>
      <c r="EXH420" s="141"/>
      <c r="EXI420" s="142"/>
      <c r="EXJ420" s="143"/>
      <c r="EXK420" s="138"/>
      <c r="EXL420" s="138"/>
      <c r="EXM420" s="144"/>
      <c r="EXN420" s="145"/>
      <c r="EXO420" s="139"/>
      <c r="EXP420" s="140"/>
      <c r="EXQ420" s="136"/>
      <c r="EXR420" s="141"/>
      <c r="EXS420" s="142"/>
      <c r="EXT420" s="143"/>
      <c r="EXU420" s="138"/>
      <c r="EXV420" s="138"/>
      <c r="EXW420" s="144"/>
      <c r="EXX420" s="145"/>
      <c r="EXY420" s="139"/>
      <c r="EXZ420" s="140"/>
      <c r="EYA420" s="136"/>
      <c r="EYB420" s="141"/>
      <c r="EYC420" s="142"/>
      <c r="EYD420" s="143"/>
      <c r="EYE420" s="138"/>
      <c r="EYF420" s="138"/>
      <c r="EYG420" s="144"/>
      <c r="EYH420" s="145"/>
      <c r="EYI420" s="139"/>
      <c r="EYJ420" s="140"/>
      <c r="EYK420" s="136"/>
      <c r="EYL420" s="141"/>
      <c r="EYM420" s="142"/>
      <c r="EYN420" s="143"/>
      <c r="EYO420" s="138"/>
      <c r="EYP420" s="138"/>
      <c r="EYQ420" s="144"/>
      <c r="EYR420" s="145"/>
      <c r="EYS420" s="139"/>
      <c r="EYT420" s="140"/>
      <c r="EYU420" s="136"/>
      <c r="EYV420" s="141"/>
      <c r="EYW420" s="142"/>
      <c r="EYX420" s="143"/>
      <c r="EYY420" s="138"/>
      <c r="EYZ420" s="138"/>
      <c r="EZA420" s="144"/>
      <c r="EZB420" s="145"/>
      <c r="EZC420" s="139"/>
      <c r="EZD420" s="140"/>
      <c r="EZE420" s="136"/>
      <c r="EZF420" s="141"/>
      <c r="EZG420" s="142"/>
      <c r="EZH420" s="143"/>
      <c r="EZI420" s="138"/>
      <c r="EZJ420" s="138"/>
      <c r="EZK420" s="144"/>
      <c r="EZL420" s="145"/>
      <c r="EZM420" s="139"/>
      <c r="EZN420" s="140"/>
      <c r="EZO420" s="136"/>
      <c r="EZP420" s="141"/>
      <c r="EZQ420" s="142"/>
      <c r="EZR420" s="143"/>
      <c r="EZS420" s="138"/>
      <c r="EZT420" s="138"/>
      <c r="EZU420" s="144"/>
      <c r="EZV420" s="145"/>
      <c r="EZW420" s="139"/>
      <c r="EZX420" s="140"/>
      <c r="EZY420" s="136"/>
      <c r="EZZ420" s="141"/>
      <c r="FAA420" s="142"/>
      <c r="FAB420" s="143"/>
      <c r="FAC420" s="138"/>
      <c r="FAD420" s="138"/>
      <c r="FAE420" s="144"/>
      <c r="FAF420" s="145"/>
      <c r="FAG420" s="139"/>
      <c r="FAH420" s="140"/>
      <c r="FAI420" s="136"/>
      <c r="FAJ420" s="141"/>
      <c r="FAK420" s="142"/>
      <c r="FAL420" s="143"/>
      <c r="FAM420" s="138"/>
      <c r="FAN420" s="138"/>
      <c r="FAO420" s="144"/>
      <c r="FAP420" s="145"/>
      <c r="FAQ420" s="139"/>
      <c r="FAR420" s="140"/>
      <c r="FAS420" s="136"/>
      <c r="FAT420" s="141"/>
      <c r="FAU420" s="142"/>
      <c r="FAV420" s="143"/>
      <c r="FAW420" s="138"/>
      <c r="FAX420" s="138"/>
      <c r="FAY420" s="144"/>
      <c r="FAZ420" s="145"/>
      <c r="FBA420" s="139"/>
      <c r="FBB420" s="140"/>
      <c r="FBC420" s="136"/>
      <c r="FBD420" s="141"/>
      <c r="FBE420" s="142"/>
      <c r="FBF420" s="143"/>
      <c r="FBG420" s="138"/>
      <c r="FBH420" s="138"/>
      <c r="FBI420" s="144"/>
      <c r="FBJ420" s="145"/>
      <c r="FBK420" s="139"/>
      <c r="FBL420" s="140"/>
      <c r="FBM420" s="136"/>
      <c r="FBN420" s="141"/>
      <c r="FBO420" s="142"/>
      <c r="FBP420" s="143"/>
      <c r="FBQ420" s="138"/>
      <c r="FBR420" s="138"/>
      <c r="FBS420" s="144"/>
      <c r="FBT420" s="145"/>
      <c r="FBU420" s="139"/>
      <c r="FBV420" s="140"/>
      <c r="FBW420" s="136"/>
      <c r="FBX420" s="141"/>
      <c r="FBY420" s="142"/>
      <c r="FBZ420" s="143"/>
      <c r="FCA420" s="138"/>
      <c r="FCB420" s="138"/>
      <c r="FCC420" s="144"/>
      <c r="FCD420" s="145"/>
      <c r="FCE420" s="139"/>
      <c r="FCF420" s="140"/>
      <c r="FCG420" s="136"/>
      <c r="FCH420" s="141"/>
      <c r="FCI420" s="142"/>
      <c r="FCJ420" s="143"/>
      <c r="FCK420" s="138"/>
      <c r="FCL420" s="138"/>
      <c r="FCM420" s="144"/>
      <c r="FCN420" s="145"/>
      <c r="FCO420" s="139"/>
      <c r="FCP420" s="140"/>
      <c r="FCQ420" s="136"/>
      <c r="FCR420" s="141"/>
      <c r="FCS420" s="142"/>
      <c r="FCT420" s="143"/>
      <c r="FCU420" s="138"/>
      <c r="FCV420" s="138"/>
      <c r="FCW420" s="144"/>
      <c r="FCX420" s="145"/>
      <c r="FCY420" s="139"/>
      <c r="FCZ420" s="140"/>
      <c r="FDA420" s="136"/>
      <c r="FDB420" s="141"/>
      <c r="FDC420" s="142"/>
      <c r="FDD420" s="143"/>
      <c r="FDE420" s="138"/>
      <c r="FDF420" s="138"/>
      <c r="FDG420" s="144"/>
      <c r="FDH420" s="145"/>
      <c r="FDI420" s="139"/>
      <c r="FDJ420" s="140"/>
      <c r="FDK420" s="136"/>
      <c r="FDL420" s="141"/>
      <c r="FDM420" s="142"/>
      <c r="FDN420" s="143"/>
      <c r="FDO420" s="138"/>
      <c r="FDP420" s="138"/>
      <c r="FDQ420" s="144"/>
      <c r="FDR420" s="145"/>
      <c r="FDS420" s="139"/>
      <c r="FDT420" s="140"/>
      <c r="FDU420" s="136"/>
      <c r="FDV420" s="141"/>
      <c r="FDW420" s="142"/>
      <c r="FDX420" s="143"/>
      <c r="FDY420" s="138"/>
      <c r="FDZ420" s="138"/>
      <c r="FEA420" s="144"/>
      <c r="FEB420" s="145"/>
      <c r="FEC420" s="139"/>
      <c r="FED420" s="140"/>
      <c r="FEE420" s="136"/>
      <c r="FEF420" s="141"/>
      <c r="FEG420" s="142"/>
      <c r="FEH420" s="143"/>
      <c r="FEI420" s="138"/>
      <c r="FEJ420" s="138"/>
      <c r="FEK420" s="144"/>
      <c r="FEL420" s="145"/>
      <c r="FEM420" s="139"/>
      <c r="FEN420" s="140"/>
      <c r="FEO420" s="136"/>
      <c r="FEP420" s="141"/>
      <c r="FEQ420" s="142"/>
      <c r="FER420" s="143"/>
      <c r="FES420" s="138"/>
      <c r="FET420" s="138"/>
      <c r="FEU420" s="144"/>
      <c r="FEV420" s="145"/>
      <c r="FEW420" s="139"/>
      <c r="FEX420" s="140"/>
      <c r="FEY420" s="136"/>
      <c r="FEZ420" s="141"/>
      <c r="FFA420" s="142"/>
      <c r="FFB420" s="143"/>
      <c r="FFC420" s="138"/>
      <c r="FFD420" s="138"/>
      <c r="FFE420" s="144"/>
      <c r="FFF420" s="145"/>
      <c r="FFG420" s="139"/>
      <c r="FFH420" s="140"/>
      <c r="FFI420" s="136"/>
      <c r="FFJ420" s="141"/>
      <c r="FFK420" s="142"/>
      <c r="FFL420" s="143"/>
      <c r="FFM420" s="138"/>
      <c r="FFN420" s="138"/>
      <c r="FFO420" s="144"/>
      <c r="FFP420" s="145"/>
      <c r="FFQ420" s="139"/>
      <c r="FFR420" s="140"/>
      <c r="FFS420" s="136"/>
      <c r="FFT420" s="141"/>
      <c r="FFU420" s="142"/>
      <c r="FFV420" s="143"/>
      <c r="FFW420" s="138"/>
      <c r="FFX420" s="138"/>
      <c r="FFY420" s="144"/>
      <c r="FFZ420" s="145"/>
      <c r="FGA420" s="139"/>
      <c r="FGB420" s="140"/>
      <c r="FGC420" s="136"/>
      <c r="FGD420" s="141"/>
      <c r="FGE420" s="142"/>
      <c r="FGF420" s="143"/>
      <c r="FGG420" s="138"/>
      <c r="FGH420" s="138"/>
      <c r="FGI420" s="144"/>
      <c r="FGJ420" s="145"/>
      <c r="FGK420" s="139"/>
      <c r="FGL420" s="140"/>
      <c r="FGM420" s="136"/>
      <c r="FGN420" s="141"/>
      <c r="FGO420" s="142"/>
      <c r="FGP420" s="143"/>
      <c r="FGQ420" s="138"/>
      <c r="FGR420" s="138"/>
      <c r="FGS420" s="144"/>
      <c r="FGT420" s="145"/>
      <c r="FGU420" s="139"/>
      <c r="FGV420" s="140"/>
      <c r="FGW420" s="136"/>
      <c r="FGX420" s="141"/>
      <c r="FGY420" s="142"/>
      <c r="FGZ420" s="143"/>
      <c r="FHA420" s="138"/>
      <c r="FHB420" s="138"/>
      <c r="FHC420" s="144"/>
      <c r="FHD420" s="145"/>
      <c r="FHE420" s="139"/>
      <c r="FHF420" s="140"/>
      <c r="FHG420" s="136"/>
      <c r="FHH420" s="141"/>
      <c r="FHI420" s="142"/>
      <c r="FHJ420" s="143"/>
      <c r="FHK420" s="138"/>
      <c r="FHL420" s="138"/>
      <c r="FHM420" s="144"/>
      <c r="FHN420" s="145"/>
      <c r="FHO420" s="139"/>
      <c r="FHP420" s="140"/>
      <c r="FHQ420" s="136"/>
      <c r="FHR420" s="141"/>
      <c r="FHS420" s="142"/>
      <c r="FHT420" s="143"/>
      <c r="FHU420" s="138"/>
      <c r="FHV420" s="138"/>
      <c r="FHW420" s="144"/>
      <c r="FHX420" s="145"/>
      <c r="FHY420" s="139"/>
      <c r="FHZ420" s="140"/>
      <c r="FIA420" s="136"/>
      <c r="FIB420" s="141"/>
      <c r="FIC420" s="142"/>
      <c r="FID420" s="143"/>
      <c r="FIE420" s="138"/>
      <c r="FIF420" s="138"/>
      <c r="FIG420" s="144"/>
      <c r="FIH420" s="145"/>
      <c r="FII420" s="139"/>
      <c r="FIJ420" s="140"/>
      <c r="FIK420" s="136"/>
      <c r="FIL420" s="141"/>
      <c r="FIM420" s="142"/>
      <c r="FIN420" s="143"/>
      <c r="FIO420" s="138"/>
      <c r="FIP420" s="138"/>
      <c r="FIQ420" s="144"/>
      <c r="FIR420" s="145"/>
      <c r="FIS420" s="139"/>
      <c r="FIT420" s="140"/>
      <c r="FIU420" s="136"/>
      <c r="FIV420" s="141"/>
      <c r="FIW420" s="142"/>
      <c r="FIX420" s="143"/>
      <c r="FIY420" s="138"/>
      <c r="FIZ420" s="138"/>
      <c r="FJA420" s="144"/>
      <c r="FJB420" s="145"/>
      <c r="FJC420" s="139"/>
      <c r="FJD420" s="140"/>
      <c r="FJE420" s="136"/>
      <c r="FJF420" s="141"/>
      <c r="FJG420" s="142"/>
      <c r="FJH420" s="143"/>
      <c r="FJI420" s="138"/>
      <c r="FJJ420" s="138"/>
      <c r="FJK420" s="144"/>
      <c r="FJL420" s="145"/>
      <c r="FJM420" s="139"/>
      <c r="FJN420" s="140"/>
      <c r="FJO420" s="136"/>
      <c r="FJP420" s="141"/>
      <c r="FJQ420" s="142"/>
      <c r="FJR420" s="143"/>
      <c r="FJS420" s="138"/>
      <c r="FJT420" s="138"/>
      <c r="FJU420" s="144"/>
      <c r="FJV420" s="145"/>
      <c r="FJW420" s="139"/>
      <c r="FJX420" s="140"/>
      <c r="FJY420" s="136"/>
      <c r="FJZ420" s="141"/>
      <c r="FKA420" s="142"/>
      <c r="FKB420" s="143"/>
      <c r="FKC420" s="138"/>
      <c r="FKD420" s="138"/>
      <c r="FKE420" s="144"/>
      <c r="FKF420" s="145"/>
      <c r="FKG420" s="139"/>
      <c r="FKH420" s="140"/>
      <c r="FKI420" s="136"/>
      <c r="FKJ420" s="141"/>
      <c r="FKK420" s="142"/>
      <c r="FKL420" s="143"/>
      <c r="FKM420" s="138"/>
      <c r="FKN420" s="138"/>
      <c r="FKO420" s="144"/>
      <c r="FKP420" s="145"/>
      <c r="FKQ420" s="139"/>
      <c r="FKR420" s="140"/>
      <c r="FKS420" s="136"/>
      <c r="FKT420" s="141"/>
      <c r="FKU420" s="142"/>
      <c r="FKV420" s="143"/>
      <c r="FKW420" s="138"/>
      <c r="FKX420" s="138"/>
      <c r="FKY420" s="144"/>
      <c r="FKZ420" s="145"/>
      <c r="FLA420" s="139"/>
      <c r="FLB420" s="140"/>
      <c r="FLC420" s="136"/>
      <c r="FLD420" s="141"/>
      <c r="FLE420" s="142"/>
      <c r="FLF420" s="143"/>
      <c r="FLG420" s="138"/>
      <c r="FLH420" s="138"/>
      <c r="FLI420" s="144"/>
      <c r="FLJ420" s="145"/>
      <c r="FLK420" s="139"/>
      <c r="FLL420" s="140"/>
      <c r="FLM420" s="136"/>
      <c r="FLN420" s="141"/>
      <c r="FLO420" s="142"/>
      <c r="FLP420" s="143"/>
      <c r="FLQ420" s="138"/>
      <c r="FLR420" s="138"/>
      <c r="FLS420" s="144"/>
      <c r="FLT420" s="145"/>
      <c r="FLU420" s="139"/>
      <c r="FLV420" s="140"/>
      <c r="FLW420" s="136"/>
      <c r="FLX420" s="141"/>
      <c r="FLY420" s="142"/>
      <c r="FLZ420" s="143"/>
      <c r="FMA420" s="138"/>
      <c r="FMB420" s="138"/>
      <c r="FMC420" s="144"/>
      <c r="FMD420" s="145"/>
      <c r="FME420" s="139"/>
      <c r="FMF420" s="140"/>
      <c r="FMG420" s="136"/>
      <c r="FMH420" s="141"/>
      <c r="FMI420" s="142"/>
      <c r="FMJ420" s="143"/>
      <c r="FMK420" s="138"/>
      <c r="FML420" s="138"/>
      <c r="FMM420" s="144"/>
      <c r="FMN420" s="145"/>
      <c r="FMO420" s="139"/>
      <c r="FMP420" s="140"/>
      <c r="FMQ420" s="136"/>
      <c r="FMR420" s="141"/>
      <c r="FMS420" s="142"/>
      <c r="FMT420" s="143"/>
      <c r="FMU420" s="138"/>
      <c r="FMV420" s="138"/>
      <c r="FMW420" s="144"/>
      <c r="FMX420" s="145"/>
      <c r="FMY420" s="139"/>
      <c r="FMZ420" s="140"/>
      <c r="FNA420" s="136"/>
      <c r="FNB420" s="141"/>
      <c r="FNC420" s="142"/>
      <c r="FND420" s="143"/>
      <c r="FNE420" s="138"/>
      <c r="FNF420" s="138"/>
      <c r="FNG420" s="144"/>
      <c r="FNH420" s="145"/>
      <c r="FNI420" s="139"/>
      <c r="FNJ420" s="140"/>
      <c r="FNK420" s="136"/>
      <c r="FNL420" s="141"/>
      <c r="FNM420" s="142"/>
      <c r="FNN420" s="143"/>
      <c r="FNO420" s="138"/>
      <c r="FNP420" s="138"/>
      <c r="FNQ420" s="144"/>
      <c r="FNR420" s="145"/>
      <c r="FNS420" s="139"/>
      <c r="FNT420" s="140"/>
      <c r="FNU420" s="136"/>
      <c r="FNV420" s="141"/>
      <c r="FNW420" s="142"/>
      <c r="FNX420" s="143"/>
      <c r="FNY420" s="138"/>
      <c r="FNZ420" s="138"/>
      <c r="FOA420" s="144"/>
      <c r="FOB420" s="145"/>
      <c r="FOC420" s="139"/>
      <c r="FOD420" s="140"/>
      <c r="FOE420" s="136"/>
      <c r="FOF420" s="141"/>
      <c r="FOG420" s="142"/>
      <c r="FOH420" s="143"/>
      <c r="FOI420" s="138"/>
      <c r="FOJ420" s="138"/>
      <c r="FOK420" s="144"/>
      <c r="FOL420" s="145"/>
      <c r="FOM420" s="139"/>
      <c r="FON420" s="140"/>
      <c r="FOO420" s="136"/>
      <c r="FOP420" s="141"/>
      <c r="FOQ420" s="142"/>
      <c r="FOR420" s="143"/>
      <c r="FOS420" s="138"/>
      <c r="FOT420" s="138"/>
      <c r="FOU420" s="144"/>
      <c r="FOV420" s="145"/>
      <c r="FOW420" s="139"/>
      <c r="FOX420" s="140"/>
      <c r="FOY420" s="136"/>
      <c r="FOZ420" s="141"/>
      <c r="FPA420" s="142"/>
      <c r="FPB420" s="143"/>
      <c r="FPC420" s="138"/>
      <c r="FPD420" s="138"/>
      <c r="FPE420" s="144"/>
      <c r="FPF420" s="145"/>
      <c r="FPG420" s="139"/>
      <c r="FPH420" s="140"/>
      <c r="FPI420" s="136"/>
      <c r="FPJ420" s="141"/>
      <c r="FPK420" s="142"/>
      <c r="FPL420" s="143"/>
      <c r="FPM420" s="138"/>
      <c r="FPN420" s="138"/>
      <c r="FPO420" s="144"/>
      <c r="FPP420" s="145"/>
      <c r="FPQ420" s="139"/>
      <c r="FPR420" s="140"/>
      <c r="FPS420" s="136"/>
      <c r="FPT420" s="141"/>
      <c r="FPU420" s="142"/>
      <c r="FPV420" s="143"/>
      <c r="FPW420" s="138"/>
      <c r="FPX420" s="138"/>
      <c r="FPY420" s="144"/>
      <c r="FPZ420" s="145"/>
      <c r="FQA420" s="139"/>
      <c r="FQB420" s="140"/>
      <c r="FQC420" s="136"/>
      <c r="FQD420" s="141"/>
      <c r="FQE420" s="142"/>
      <c r="FQF420" s="143"/>
      <c r="FQG420" s="138"/>
      <c r="FQH420" s="138"/>
      <c r="FQI420" s="144"/>
      <c r="FQJ420" s="145"/>
      <c r="FQK420" s="139"/>
      <c r="FQL420" s="140"/>
      <c r="FQM420" s="136"/>
      <c r="FQN420" s="141"/>
      <c r="FQO420" s="142"/>
      <c r="FQP420" s="143"/>
      <c r="FQQ420" s="138"/>
      <c r="FQR420" s="138"/>
      <c r="FQS420" s="144"/>
      <c r="FQT420" s="145"/>
      <c r="FQU420" s="139"/>
      <c r="FQV420" s="140"/>
      <c r="FQW420" s="136"/>
      <c r="FQX420" s="141"/>
      <c r="FQY420" s="142"/>
      <c r="FQZ420" s="143"/>
      <c r="FRA420" s="138"/>
      <c r="FRB420" s="138"/>
      <c r="FRC420" s="144"/>
      <c r="FRD420" s="145"/>
      <c r="FRE420" s="139"/>
      <c r="FRF420" s="140"/>
      <c r="FRG420" s="136"/>
      <c r="FRH420" s="141"/>
      <c r="FRI420" s="142"/>
      <c r="FRJ420" s="143"/>
      <c r="FRK420" s="138"/>
      <c r="FRL420" s="138"/>
      <c r="FRM420" s="144"/>
      <c r="FRN420" s="145"/>
      <c r="FRO420" s="139"/>
      <c r="FRP420" s="140"/>
      <c r="FRQ420" s="136"/>
      <c r="FRR420" s="141"/>
      <c r="FRS420" s="142"/>
      <c r="FRT420" s="143"/>
      <c r="FRU420" s="138"/>
      <c r="FRV420" s="138"/>
      <c r="FRW420" s="144"/>
      <c r="FRX420" s="145"/>
      <c r="FRY420" s="139"/>
      <c r="FRZ420" s="140"/>
      <c r="FSA420" s="136"/>
      <c r="FSB420" s="141"/>
      <c r="FSC420" s="142"/>
      <c r="FSD420" s="143"/>
      <c r="FSE420" s="138"/>
      <c r="FSF420" s="138"/>
      <c r="FSG420" s="144"/>
      <c r="FSH420" s="145"/>
      <c r="FSI420" s="139"/>
      <c r="FSJ420" s="140"/>
      <c r="FSK420" s="136"/>
      <c r="FSL420" s="141"/>
      <c r="FSM420" s="142"/>
      <c r="FSN420" s="143"/>
      <c r="FSO420" s="138"/>
      <c r="FSP420" s="138"/>
      <c r="FSQ420" s="144"/>
      <c r="FSR420" s="145"/>
      <c r="FSS420" s="139"/>
      <c r="FST420" s="140"/>
      <c r="FSU420" s="136"/>
      <c r="FSV420" s="141"/>
      <c r="FSW420" s="142"/>
      <c r="FSX420" s="143"/>
      <c r="FSY420" s="138"/>
      <c r="FSZ420" s="138"/>
      <c r="FTA420" s="144"/>
      <c r="FTB420" s="145"/>
      <c r="FTC420" s="139"/>
      <c r="FTD420" s="140"/>
      <c r="FTE420" s="136"/>
      <c r="FTF420" s="141"/>
      <c r="FTG420" s="142"/>
      <c r="FTH420" s="143"/>
      <c r="FTI420" s="138"/>
      <c r="FTJ420" s="138"/>
      <c r="FTK420" s="144"/>
      <c r="FTL420" s="145"/>
      <c r="FTM420" s="139"/>
      <c r="FTN420" s="140"/>
      <c r="FTO420" s="136"/>
      <c r="FTP420" s="141"/>
      <c r="FTQ420" s="142"/>
      <c r="FTR420" s="143"/>
      <c r="FTS420" s="138"/>
      <c r="FTT420" s="138"/>
      <c r="FTU420" s="144"/>
      <c r="FTV420" s="145"/>
      <c r="FTW420" s="139"/>
      <c r="FTX420" s="140"/>
      <c r="FTY420" s="136"/>
      <c r="FTZ420" s="141"/>
      <c r="FUA420" s="142"/>
      <c r="FUB420" s="143"/>
      <c r="FUC420" s="138"/>
      <c r="FUD420" s="138"/>
      <c r="FUE420" s="144"/>
      <c r="FUF420" s="145"/>
      <c r="FUG420" s="139"/>
      <c r="FUH420" s="140"/>
      <c r="FUI420" s="136"/>
      <c r="FUJ420" s="141"/>
      <c r="FUK420" s="142"/>
      <c r="FUL420" s="143"/>
      <c r="FUM420" s="138"/>
      <c r="FUN420" s="138"/>
      <c r="FUO420" s="144"/>
      <c r="FUP420" s="145"/>
      <c r="FUQ420" s="139"/>
      <c r="FUR420" s="140"/>
      <c r="FUS420" s="136"/>
      <c r="FUT420" s="141"/>
      <c r="FUU420" s="142"/>
      <c r="FUV420" s="143"/>
      <c r="FUW420" s="138"/>
      <c r="FUX420" s="138"/>
      <c r="FUY420" s="144"/>
      <c r="FUZ420" s="145"/>
      <c r="FVA420" s="139"/>
      <c r="FVB420" s="140"/>
      <c r="FVC420" s="136"/>
      <c r="FVD420" s="141"/>
      <c r="FVE420" s="142"/>
      <c r="FVF420" s="143"/>
      <c r="FVG420" s="138"/>
      <c r="FVH420" s="138"/>
      <c r="FVI420" s="144"/>
      <c r="FVJ420" s="145"/>
      <c r="FVK420" s="139"/>
      <c r="FVL420" s="140"/>
      <c r="FVM420" s="136"/>
      <c r="FVN420" s="141"/>
      <c r="FVO420" s="142"/>
      <c r="FVP420" s="143"/>
      <c r="FVQ420" s="138"/>
      <c r="FVR420" s="138"/>
      <c r="FVS420" s="144"/>
      <c r="FVT420" s="145"/>
      <c r="FVU420" s="139"/>
      <c r="FVV420" s="140"/>
      <c r="FVW420" s="136"/>
      <c r="FVX420" s="141"/>
      <c r="FVY420" s="142"/>
      <c r="FVZ420" s="143"/>
      <c r="FWA420" s="138"/>
      <c r="FWB420" s="138"/>
      <c r="FWC420" s="144"/>
      <c r="FWD420" s="145"/>
      <c r="FWE420" s="139"/>
      <c r="FWF420" s="140"/>
      <c r="FWG420" s="136"/>
      <c r="FWH420" s="141"/>
      <c r="FWI420" s="142"/>
      <c r="FWJ420" s="143"/>
      <c r="FWK420" s="138"/>
      <c r="FWL420" s="138"/>
      <c r="FWM420" s="144"/>
      <c r="FWN420" s="145"/>
      <c r="FWO420" s="139"/>
      <c r="FWP420" s="140"/>
      <c r="FWQ420" s="136"/>
      <c r="FWR420" s="141"/>
      <c r="FWS420" s="142"/>
      <c r="FWT420" s="143"/>
      <c r="FWU420" s="138"/>
      <c r="FWV420" s="138"/>
      <c r="FWW420" s="144"/>
      <c r="FWX420" s="145"/>
      <c r="FWY420" s="139"/>
      <c r="FWZ420" s="140"/>
      <c r="FXA420" s="136"/>
      <c r="FXB420" s="141"/>
      <c r="FXC420" s="142"/>
      <c r="FXD420" s="143"/>
      <c r="FXE420" s="138"/>
      <c r="FXF420" s="138"/>
      <c r="FXG420" s="144"/>
      <c r="FXH420" s="145"/>
      <c r="FXI420" s="139"/>
      <c r="FXJ420" s="140"/>
      <c r="FXK420" s="136"/>
      <c r="FXL420" s="141"/>
      <c r="FXM420" s="142"/>
      <c r="FXN420" s="143"/>
      <c r="FXO420" s="138"/>
      <c r="FXP420" s="138"/>
      <c r="FXQ420" s="144"/>
      <c r="FXR420" s="145"/>
      <c r="FXS420" s="139"/>
      <c r="FXT420" s="140"/>
      <c r="FXU420" s="136"/>
      <c r="FXV420" s="141"/>
      <c r="FXW420" s="142"/>
      <c r="FXX420" s="143"/>
      <c r="FXY420" s="138"/>
      <c r="FXZ420" s="138"/>
      <c r="FYA420" s="144"/>
      <c r="FYB420" s="145"/>
      <c r="FYC420" s="139"/>
      <c r="FYD420" s="140"/>
      <c r="FYE420" s="136"/>
      <c r="FYF420" s="141"/>
      <c r="FYG420" s="142"/>
      <c r="FYH420" s="143"/>
      <c r="FYI420" s="138"/>
      <c r="FYJ420" s="138"/>
      <c r="FYK420" s="144"/>
      <c r="FYL420" s="145"/>
      <c r="FYM420" s="139"/>
      <c r="FYN420" s="140"/>
      <c r="FYO420" s="136"/>
      <c r="FYP420" s="141"/>
      <c r="FYQ420" s="142"/>
      <c r="FYR420" s="143"/>
      <c r="FYS420" s="138"/>
      <c r="FYT420" s="138"/>
      <c r="FYU420" s="144"/>
      <c r="FYV420" s="145"/>
      <c r="FYW420" s="139"/>
      <c r="FYX420" s="140"/>
      <c r="FYY420" s="136"/>
      <c r="FYZ420" s="141"/>
      <c r="FZA420" s="142"/>
      <c r="FZB420" s="143"/>
      <c r="FZC420" s="138"/>
      <c r="FZD420" s="138"/>
      <c r="FZE420" s="144"/>
      <c r="FZF420" s="145"/>
      <c r="FZG420" s="139"/>
      <c r="FZH420" s="140"/>
      <c r="FZI420" s="136"/>
      <c r="FZJ420" s="141"/>
      <c r="FZK420" s="142"/>
      <c r="FZL420" s="143"/>
      <c r="FZM420" s="138"/>
      <c r="FZN420" s="138"/>
      <c r="FZO420" s="144"/>
      <c r="FZP420" s="145"/>
      <c r="FZQ420" s="139"/>
      <c r="FZR420" s="140"/>
      <c r="FZS420" s="136"/>
      <c r="FZT420" s="141"/>
      <c r="FZU420" s="142"/>
      <c r="FZV420" s="143"/>
      <c r="FZW420" s="138"/>
      <c r="FZX420" s="138"/>
      <c r="FZY420" s="144"/>
      <c r="FZZ420" s="145"/>
      <c r="GAA420" s="139"/>
      <c r="GAB420" s="140"/>
      <c r="GAC420" s="136"/>
      <c r="GAD420" s="141"/>
      <c r="GAE420" s="142"/>
      <c r="GAF420" s="143"/>
      <c r="GAG420" s="138"/>
      <c r="GAH420" s="138"/>
      <c r="GAI420" s="144"/>
      <c r="GAJ420" s="145"/>
      <c r="GAK420" s="139"/>
      <c r="GAL420" s="140"/>
      <c r="GAM420" s="136"/>
      <c r="GAN420" s="141"/>
      <c r="GAO420" s="142"/>
      <c r="GAP420" s="143"/>
      <c r="GAQ420" s="138"/>
      <c r="GAR420" s="138"/>
      <c r="GAS420" s="144"/>
      <c r="GAT420" s="145"/>
      <c r="GAU420" s="139"/>
      <c r="GAV420" s="140"/>
      <c r="GAW420" s="136"/>
      <c r="GAX420" s="141"/>
      <c r="GAY420" s="142"/>
      <c r="GAZ420" s="143"/>
      <c r="GBA420" s="138"/>
      <c r="GBB420" s="138"/>
      <c r="GBC420" s="144"/>
      <c r="GBD420" s="145"/>
      <c r="GBE420" s="139"/>
      <c r="GBF420" s="140"/>
      <c r="GBG420" s="136"/>
      <c r="GBH420" s="141"/>
      <c r="GBI420" s="142"/>
      <c r="GBJ420" s="143"/>
      <c r="GBK420" s="138"/>
      <c r="GBL420" s="138"/>
      <c r="GBM420" s="144"/>
      <c r="GBN420" s="145"/>
      <c r="GBO420" s="139"/>
      <c r="GBP420" s="140"/>
      <c r="GBQ420" s="136"/>
      <c r="GBR420" s="141"/>
      <c r="GBS420" s="142"/>
      <c r="GBT420" s="143"/>
      <c r="GBU420" s="138"/>
      <c r="GBV420" s="138"/>
      <c r="GBW420" s="144"/>
      <c r="GBX420" s="145"/>
      <c r="GBY420" s="139"/>
      <c r="GBZ420" s="140"/>
      <c r="GCA420" s="136"/>
      <c r="GCB420" s="141"/>
      <c r="GCC420" s="142"/>
      <c r="GCD420" s="143"/>
      <c r="GCE420" s="138"/>
      <c r="GCF420" s="138"/>
      <c r="GCG420" s="144"/>
      <c r="GCH420" s="145"/>
      <c r="GCI420" s="139"/>
      <c r="GCJ420" s="140"/>
      <c r="GCK420" s="136"/>
      <c r="GCL420" s="141"/>
      <c r="GCM420" s="142"/>
      <c r="GCN420" s="143"/>
      <c r="GCO420" s="138"/>
      <c r="GCP420" s="138"/>
      <c r="GCQ420" s="144"/>
      <c r="GCR420" s="145"/>
      <c r="GCS420" s="139"/>
      <c r="GCT420" s="140"/>
      <c r="GCU420" s="136"/>
      <c r="GCV420" s="141"/>
      <c r="GCW420" s="142"/>
      <c r="GCX420" s="143"/>
      <c r="GCY420" s="138"/>
      <c r="GCZ420" s="138"/>
      <c r="GDA420" s="144"/>
      <c r="GDB420" s="145"/>
      <c r="GDC420" s="139"/>
      <c r="GDD420" s="140"/>
      <c r="GDE420" s="136"/>
      <c r="GDF420" s="141"/>
      <c r="GDG420" s="142"/>
      <c r="GDH420" s="143"/>
      <c r="GDI420" s="138"/>
      <c r="GDJ420" s="138"/>
      <c r="GDK420" s="144"/>
      <c r="GDL420" s="145"/>
      <c r="GDM420" s="139"/>
      <c r="GDN420" s="140"/>
      <c r="GDO420" s="136"/>
      <c r="GDP420" s="141"/>
      <c r="GDQ420" s="142"/>
      <c r="GDR420" s="143"/>
      <c r="GDS420" s="138"/>
      <c r="GDT420" s="138"/>
      <c r="GDU420" s="144"/>
      <c r="GDV420" s="145"/>
      <c r="GDW420" s="139"/>
      <c r="GDX420" s="140"/>
      <c r="GDY420" s="136"/>
      <c r="GDZ420" s="141"/>
      <c r="GEA420" s="142"/>
      <c r="GEB420" s="143"/>
      <c r="GEC420" s="138"/>
      <c r="GED420" s="138"/>
      <c r="GEE420" s="144"/>
      <c r="GEF420" s="145"/>
      <c r="GEG420" s="139"/>
      <c r="GEH420" s="140"/>
      <c r="GEI420" s="136"/>
      <c r="GEJ420" s="141"/>
      <c r="GEK420" s="142"/>
      <c r="GEL420" s="143"/>
      <c r="GEM420" s="138"/>
      <c r="GEN420" s="138"/>
      <c r="GEO420" s="144"/>
      <c r="GEP420" s="145"/>
      <c r="GEQ420" s="139"/>
      <c r="GER420" s="140"/>
      <c r="GES420" s="136"/>
      <c r="GET420" s="141"/>
      <c r="GEU420" s="142"/>
      <c r="GEV420" s="143"/>
      <c r="GEW420" s="138"/>
      <c r="GEX420" s="138"/>
      <c r="GEY420" s="144"/>
      <c r="GEZ420" s="145"/>
      <c r="GFA420" s="139"/>
      <c r="GFB420" s="140"/>
      <c r="GFC420" s="136"/>
      <c r="GFD420" s="141"/>
      <c r="GFE420" s="142"/>
      <c r="GFF420" s="143"/>
      <c r="GFG420" s="138"/>
      <c r="GFH420" s="138"/>
      <c r="GFI420" s="144"/>
      <c r="GFJ420" s="145"/>
      <c r="GFK420" s="139"/>
      <c r="GFL420" s="140"/>
      <c r="GFM420" s="136"/>
      <c r="GFN420" s="141"/>
      <c r="GFO420" s="142"/>
      <c r="GFP420" s="143"/>
      <c r="GFQ420" s="138"/>
      <c r="GFR420" s="138"/>
      <c r="GFS420" s="144"/>
      <c r="GFT420" s="145"/>
      <c r="GFU420" s="139"/>
      <c r="GFV420" s="140"/>
      <c r="GFW420" s="136"/>
      <c r="GFX420" s="141"/>
      <c r="GFY420" s="142"/>
      <c r="GFZ420" s="143"/>
      <c r="GGA420" s="138"/>
      <c r="GGB420" s="138"/>
      <c r="GGC420" s="144"/>
      <c r="GGD420" s="145"/>
      <c r="GGE420" s="139"/>
      <c r="GGF420" s="140"/>
      <c r="GGG420" s="136"/>
      <c r="GGH420" s="141"/>
      <c r="GGI420" s="142"/>
      <c r="GGJ420" s="143"/>
      <c r="GGK420" s="138"/>
      <c r="GGL420" s="138"/>
      <c r="GGM420" s="144"/>
      <c r="GGN420" s="145"/>
      <c r="GGO420" s="139"/>
      <c r="GGP420" s="140"/>
      <c r="GGQ420" s="136"/>
      <c r="GGR420" s="141"/>
      <c r="GGS420" s="142"/>
      <c r="GGT420" s="143"/>
      <c r="GGU420" s="138"/>
      <c r="GGV420" s="138"/>
      <c r="GGW420" s="144"/>
      <c r="GGX420" s="145"/>
      <c r="GGY420" s="139"/>
      <c r="GGZ420" s="140"/>
      <c r="GHA420" s="136"/>
      <c r="GHB420" s="141"/>
      <c r="GHC420" s="142"/>
      <c r="GHD420" s="143"/>
      <c r="GHE420" s="138"/>
      <c r="GHF420" s="138"/>
      <c r="GHG420" s="144"/>
      <c r="GHH420" s="145"/>
      <c r="GHI420" s="139"/>
      <c r="GHJ420" s="140"/>
      <c r="GHK420" s="136"/>
      <c r="GHL420" s="141"/>
      <c r="GHM420" s="142"/>
      <c r="GHN420" s="143"/>
      <c r="GHO420" s="138"/>
      <c r="GHP420" s="138"/>
      <c r="GHQ420" s="144"/>
      <c r="GHR420" s="145"/>
      <c r="GHS420" s="139"/>
      <c r="GHT420" s="140"/>
      <c r="GHU420" s="136"/>
      <c r="GHV420" s="141"/>
      <c r="GHW420" s="142"/>
      <c r="GHX420" s="143"/>
      <c r="GHY420" s="138"/>
      <c r="GHZ420" s="138"/>
      <c r="GIA420" s="144"/>
      <c r="GIB420" s="145"/>
      <c r="GIC420" s="139"/>
      <c r="GID420" s="140"/>
      <c r="GIE420" s="136"/>
      <c r="GIF420" s="141"/>
      <c r="GIG420" s="142"/>
      <c r="GIH420" s="143"/>
      <c r="GII420" s="138"/>
      <c r="GIJ420" s="138"/>
      <c r="GIK420" s="144"/>
      <c r="GIL420" s="145"/>
      <c r="GIM420" s="139"/>
      <c r="GIN420" s="140"/>
      <c r="GIO420" s="136"/>
      <c r="GIP420" s="141"/>
      <c r="GIQ420" s="142"/>
      <c r="GIR420" s="143"/>
      <c r="GIS420" s="138"/>
      <c r="GIT420" s="138"/>
      <c r="GIU420" s="144"/>
      <c r="GIV420" s="145"/>
      <c r="GIW420" s="139"/>
      <c r="GIX420" s="140"/>
      <c r="GIY420" s="136"/>
      <c r="GIZ420" s="141"/>
      <c r="GJA420" s="142"/>
      <c r="GJB420" s="143"/>
      <c r="GJC420" s="138"/>
      <c r="GJD420" s="138"/>
      <c r="GJE420" s="144"/>
      <c r="GJF420" s="145"/>
      <c r="GJG420" s="139"/>
      <c r="GJH420" s="140"/>
      <c r="GJI420" s="136"/>
      <c r="GJJ420" s="141"/>
      <c r="GJK420" s="142"/>
      <c r="GJL420" s="143"/>
      <c r="GJM420" s="138"/>
      <c r="GJN420" s="138"/>
      <c r="GJO420" s="144"/>
      <c r="GJP420" s="145"/>
      <c r="GJQ420" s="139"/>
      <c r="GJR420" s="140"/>
      <c r="GJS420" s="136"/>
      <c r="GJT420" s="141"/>
      <c r="GJU420" s="142"/>
      <c r="GJV420" s="143"/>
      <c r="GJW420" s="138"/>
      <c r="GJX420" s="138"/>
      <c r="GJY420" s="144"/>
      <c r="GJZ420" s="145"/>
      <c r="GKA420" s="139"/>
      <c r="GKB420" s="140"/>
      <c r="GKC420" s="136"/>
      <c r="GKD420" s="141"/>
      <c r="GKE420" s="142"/>
      <c r="GKF420" s="143"/>
      <c r="GKG420" s="138"/>
      <c r="GKH420" s="138"/>
      <c r="GKI420" s="144"/>
      <c r="GKJ420" s="145"/>
      <c r="GKK420" s="139"/>
      <c r="GKL420" s="140"/>
      <c r="GKM420" s="136"/>
      <c r="GKN420" s="141"/>
      <c r="GKO420" s="142"/>
      <c r="GKP420" s="143"/>
      <c r="GKQ420" s="138"/>
      <c r="GKR420" s="138"/>
      <c r="GKS420" s="144"/>
      <c r="GKT420" s="145"/>
      <c r="GKU420" s="139"/>
      <c r="GKV420" s="140"/>
      <c r="GKW420" s="136"/>
      <c r="GKX420" s="141"/>
      <c r="GKY420" s="142"/>
      <c r="GKZ420" s="143"/>
      <c r="GLA420" s="138"/>
      <c r="GLB420" s="138"/>
      <c r="GLC420" s="144"/>
      <c r="GLD420" s="145"/>
      <c r="GLE420" s="139"/>
      <c r="GLF420" s="140"/>
      <c r="GLG420" s="136"/>
      <c r="GLH420" s="141"/>
      <c r="GLI420" s="142"/>
      <c r="GLJ420" s="143"/>
      <c r="GLK420" s="138"/>
      <c r="GLL420" s="138"/>
      <c r="GLM420" s="144"/>
      <c r="GLN420" s="145"/>
      <c r="GLO420" s="139"/>
      <c r="GLP420" s="140"/>
      <c r="GLQ420" s="136"/>
      <c r="GLR420" s="141"/>
      <c r="GLS420" s="142"/>
      <c r="GLT420" s="143"/>
      <c r="GLU420" s="138"/>
      <c r="GLV420" s="138"/>
      <c r="GLW420" s="144"/>
      <c r="GLX420" s="145"/>
      <c r="GLY420" s="139"/>
      <c r="GLZ420" s="140"/>
      <c r="GMA420" s="136"/>
      <c r="GMB420" s="141"/>
      <c r="GMC420" s="142"/>
      <c r="GMD420" s="143"/>
      <c r="GME420" s="138"/>
      <c r="GMF420" s="138"/>
      <c r="GMG420" s="144"/>
      <c r="GMH420" s="145"/>
      <c r="GMI420" s="139"/>
      <c r="GMJ420" s="140"/>
      <c r="GMK420" s="136"/>
      <c r="GML420" s="141"/>
      <c r="GMM420" s="142"/>
      <c r="GMN420" s="143"/>
      <c r="GMO420" s="138"/>
      <c r="GMP420" s="138"/>
      <c r="GMQ420" s="144"/>
      <c r="GMR420" s="145"/>
      <c r="GMS420" s="139"/>
      <c r="GMT420" s="140"/>
      <c r="GMU420" s="136"/>
      <c r="GMV420" s="141"/>
      <c r="GMW420" s="142"/>
      <c r="GMX420" s="143"/>
      <c r="GMY420" s="138"/>
      <c r="GMZ420" s="138"/>
      <c r="GNA420" s="144"/>
      <c r="GNB420" s="145"/>
      <c r="GNC420" s="139"/>
      <c r="GND420" s="140"/>
      <c r="GNE420" s="136"/>
      <c r="GNF420" s="141"/>
      <c r="GNG420" s="142"/>
      <c r="GNH420" s="143"/>
      <c r="GNI420" s="138"/>
      <c r="GNJ420" s="138"/>
      <c r="GNK420" s="144"/>
      <c r="GNL420" s="145"/>
      <c r="GNM420" s="139"/>
      <c r="GNN420" s="140"/>
      <c r="GNO420" s="136"/>
      <c r="GNP420" s="141"/>
      <c r="GNQ420" s="142"/>
      <c r="GNR420" s="143"/>
      <c r="GNS420" s="138"/>
      <c r="GNT420" s="138"/>
      <c r="GNU420" s="144"/>
      <c r="GNV420" s="145"/>
      <c r="GNW420" s="139"/>
      <c r="GNX420" s="140"/>
      <c r="GNY420" s="136"/>
      <c r="GNZ420" s="141"/>
      <c r="GOA420" s="142"/>
      <c r="GOB420" s="143"/>
      <c r="GOC420" s="138"/>
      <c r="GOD420" s="138"/>
      <c r="GOE420" s="144"/>
      <c r="GOF420" s="145"/>
      <c r="GOG420" s="139"/>
      <c r="GOH420" s="140"/>
      <c r="GOI420" s="136"/>
      <c r="GOJ420" s="141"/>
      <c r="GOK420" s="142"/>
      <c r="GOL420" s="143"/>
      <c r="GOM420" s="138"/>
      <c r="GON420" s="138"/>
      <c r="GOO420" s="144"/>
      <c r="GOP420" s="145"/>
      <c r="GOQ420" s="139"/>
      <c r="GOR420" s="140"/>
      <c r="GOS420" s="136"/>
      <c r="GOT420" s="141"/>
      <c r="GOU420" s="142"/>
      <c r="GOV420" s="143"/>
      <c r="GOW420" s="138"/>
      <c r="GOX420" s="138"/>
      <c r="GOY420" s="144"/>
      <c r="GOZ420" s="145"/>
      <c r="GPA420" s="139"/>
      <c r="GPB420" s="140"/>
      <c r="GPC420" s="136"/>
      <c r="GPD420" s="141"/>
      <c r="GPE420" s="142"/>
      <c r="GPF420" s="143"/>
      <c r="GPG420" s="138"/>
      <c r="GPH420" s="138"/>
      <c r="GPI420" s="144"/>
      <c r="GPJ420" s="145"/>
      <c r="GPK420" s="139"/>
      <c r="GPL420" s="140"/>
      <c r="GPM420" s="136"/>
      <c r="GPN420" s="141"/>
      <c r="GPO420" s="142"/>
      <c r="GPP420" s="143"/>
      <c r="GPQ420" s="138"/>
      <c r="GPR420" s="138"/>
      <c r="GPS420" s="144"/>
      <c r="GPT420" s="145"/>
      <c r="GPU420" s="139"/>
      <c r="GPV420" s="140"/>
      <c r="GPW420" s="136"/>
      <c r="GPX420" s="141"/>
      <c r="GPY420" s="142"/>
      <c r="GPZ420" s="143"/>
      <c r="GQA420" s="138"/>
      <c r="GQB420" s="138"/>
      <c r="GQC420" s="144"/>
      <c r="GQD420" s="145"/>
      <c r="GQE420" s="139"/>
      <c r="GQF420" s="140"/>
      <c r="GQG420" s="136"/>
      <c r="GQH420" s="141"/>
      <c r="GQI420" s="142"/>
      <c r="GQJ420" s="143"/>
      <c r="GQK420" s="138"/>
      <c r="GQL420" s="138"/>
      <c r="GQM420" s="144"/>
      <c r="GQN420" s="145"/>
      <c r="GQO420" s="139"/>
      <c r="GQP420" s="140"/>
      <c r="GQQ420" s="136"/>
      <c r="GQR420" s="141"/>
      <c r="GQS420" s="142"/>
      <c r="GQT420" s="143"/>
      <c r="GQU420" s="138"/>
      <c r="GQV420" s="138"/>
      <c r="GQW420" s="144"/>
      <c r="GQX420" s="145"/>
      <c r="GQY420" s="139"/>
      <c r="GQZ420" s="140"/>
      <c r="GRA420" s="136"/>
      <c r="GRB420" s="141"/>
      <c r="GRC420" s="142"/>
      <c r="GRD420" s="143"/>
      <c r="GRE420" s="138"/>
      <c r="GRF420" s="138"/>
      <c r="GRG420" s="144"/>
      <c r="GRH420" s="145"/>
      <c r="GRI420" s="139"/>
      <c r="GRJ420" s="140"/>
      <c r="GRK420" s="136"/>
      <c r="GRL420" s="141"/>
      <c r="GRM420" s="142"/>
      <c r="GRN420" s="143"/>
      <c r="GRO420" s="138"/>
      <c r="GRP420" s="138"/>
      <c r="GRQ420" s="144"/>
      <c r="GRR420" s="145"/>
      <c r="GRS420" s="139"/>
      <c r="GRT420" s="140"/>
      <c r="GRU420" s="136"/>
      <c r="GRV420" s="141"/>
      <c r="GRW420" s="142"/>
      <c r="GRX420" s="143"/>
      <c r="GRY420" s="138"/>
      <c r="GRZ420" s="138"/>
      <c r="GSA420" s="144"/>
      <c r="GSB420" s="145"/>
      <c r="GSC420" s="139"/>
      <c r="GSD420" s="140"/>
      <c r="GSE420" s="136"/>
      <c r="GSF420" s="141"/>
      <c r="GSG420" s="142"/>
      <c r="GSH420" s="143"/>
      <c r="GSI420" s="138"/>
      <c r="GSJ420" s="138"/>
      <c r="GSK420" s="144"/>
      <c r="GSL420" s="145"/>
      <c r="GSM420" s="139"/>
      <c r="GSN420" s="140"/>
      <c r="GSO420" s="136"/>
      <c r="GSP420" s="141"/>
      <c r="GSQ420" s="142"/>
      <c r="GSR420" s="143"/>
      <c r="GSS420" s="138"/>
      <c r="GST420" s="138"/>
      <c r="GSU420" s="144"/>
      <c r="GSV420" s="145"/>
      <c r="GSW420" s="139"/>
      <c r="GSX420" s="140"/>
      <c r="GSY420" s="136"/>
      <c r="GSZ420" s="141"/>
      <c r="GTA420" s="142"/>
      <c r="GTB420" s="143"/>
      <c r="GTC420" s="138"/>
      <c r="GTD420" s="138"/>
      <c r="GTE420" s="144"/>
      <c r="GTF420" s="145"/>
      <c r="GTG420" s="139"/>
      <c r="GTH420" s="140"/>
      <c r="GTI420" s="136"/>
      <c r="GTJ420" s="141"/>
      <c r="GTK420" s="142"/>
      <c r="GTL420" s="143"/>
      <c r="GTM420" s="138"/>
      <c r="GTN420" s="138"/>
      <c r="GTO420" s="144"/>
      <c r="GTP420" s="145"/>
      <c r="GTQ420" s="139"/>
      <c r="GTR420" s="140"/>
      <c r="GTS420" s="136"/>
      <c r="GTT420" s="141"/>
      <c r="GTU420" s="142"/>
      <c r="GTV420" s="143"/>
      <c r="GTW420" s="138"/>
      <c r="GTX420" s="138"/>
      <c r="GTY420" s="144"/>
      <c r="GTZ420" s="145"/>
      <c r="GUA420" s="139"/>
      <c r="GUB420" s="140"/>
      <c r="GUC420" s="136"/>
      <c r="GUD420" s="141"/>
      <c r="GUE420" s="142"/>
      <c r="GUF420" s="143"/>
      <c r="GUG420" s="138"/>
      <c r="GUH420" s="138"/>
      <c r="GUI420" s="144"/>
      <c r="GUJ420" s="145"/>
      <c r="GUK420" s="139"/>
      <c r="GUL420" s="140"/>
      <c r="GUM420" s="136"/>
      <c r="GUN420" s="141"/>
      <c r="GUO420" s="142"/>
      <c r="GUP420" s="143"/>
      <c r="GUQ420" s="138"/>
      <c r="GUR420" s="138"/>
      <c r="GUS420" s="144"/>
      <c r="GUT420" s="145"/>
      <c r="GUU420" s="139"/>
      <c r="GUV420" s="140"/>
      <c r="GUW420" s="136"/>
      <c r="GUX420" s="141"/>
      <c r="GUY420" s="142"/>
      <c r="GUZ420" s="143"/>
      <c r="GVA420" s="138"/>
      <c r="GVB420" s="138"/>
      <c r="GVC420" s="144"/>
      <c r="GVD420" s="145"/>
      <c r="GVE420" s="139"/>
      <c r="GVF420" s="140"/>
      <c r="GVG420" s="136"/>
      <c r="GVH420" s="141"/>
      <c r="GVI420" s="142"/>
      <c r="GVJ420" s="143"/>
      <c r="GVK420" s="138"/>
      <c r="GVL420" s="138"/>
      <c r="GVM420" s="144"/>
      <c r="GVN420" s="145"/>
      <c r="GVO420" s="139"/>
      <c r="GVP420" s="140"/>
      <c r="GVQ420" s="136"/>
      <c r="GVR420" s="141"/>
      <c r="GVS420" s="142"/>
      <c r="GVT420" s="143"/>
      <c r="GVU420" s="138"/>
      <c r="GVV420" s="138"/>
      <c r="GVW420" s="144"/>
      <c r="GVX420" s="145"/>
      <c r="GVY420" s="139"/>
      <c r="GVZ420" s="140"/>
      <c r="GWA420" s="136"/>
      <c r="GWB420" s="141"/>
      <c r="GWC420" s="142"/>
      <c r="GWD420" s="143"/>
      <c r="GWE420" s="138"/>
      <c r="GWF420" s="138"/>
      <c r="GWG420" s="144"/>
      <c r="GWH420" s="145"/>
      <c r="GWI420" s="139"/>
      <c r="GWJ420" s="140"/>
      <c r="GWK420" s="136"/>
      <c r="GWL420" s="141"/>
      <c r="GWM420" s="142"/>
      <c r="GWN420" s="143"/>
      <c r="GWO420" s="138"/>
      <c r="GWP420" s="138"/>
      <c r="GWQ420" s="144"/>
      <c r="GWR420" s="145"/>
      <c r="GWS420" s="139"/>
      <c r="GWT420" s="140"/>
      <c r="GWU420" s="136"/>
      <c r="GWV420" s="141"/>
      <c r="GWW420" s="142"/>
      <c r="GWX420" s="143"/>
      <c r="GWY420" s="138"/>
      <c r="GWZ420" s="138"/>
      <c r="GXA420" s="144"/>
      <c r="GXB420" s="145"/>
      <c r="GXC420" s="139"/>
      <c r="GXD420" s="140"/>
      <c r="GXE420" s="136"/>
      <c r="GXF420" s="141"/>
      <c r="GXG420" s="142"/>
      <c r="GXH420" s="143"/>
      <c r="GXI420" s="138"/>
      <c r="GXJ420" s="138"/>
      <c r="GXK420" s="144"/>
      <c r="GXL420" s="145"/>
      <c r="GXM420" s="139"/>
      <c r="GXN420" s="140"/>
      <c r="GXO420" s="136"/>
      <c r="GXP420" s="141"/>
      <c r="GXQ420" s="142"/>
      <c r="GXR420" s="143"/>
      <c r="GXS420" s="138"/>
      <c r="GXT420" s="138"/>
      <c r="GXU420" s="144"/>
      <c r="GXV420" s="145"/>
      <c r="GXW420" s="139"/>
      <c r="GXX420" s="140"/>
      <c r="GXY420" s="136"/>
      <c r="GXZ420" s="141"/>
      <c r="GYA420" s="142"/>
      <c r="GYB420" s="143"/>
      <c r="GYC420" s="138"/>
      <c r="GYD420" s="138"/>
      <c r="GYE420" s="144"/>
      <c r="GYF420" s="145"/>
      <c r="GYG420" s="139"/>
      <c r="GYH420" s="140"/>
      <c r="GYI420" s="136"/>
      <c r="GYJ420" s="141"/>
      <c r="GYK420" s="142"/>
      <c r="GYL420" s="143"/>
      <c r="GYM420" s="138"/>
      <c r="GYN420" s="138"/>
      <c r="GYO420" s="144"/>
      <c r="GYP420" s="145"/>
      <c r="GYQ420" s="139"/>
      <c r="GYR420" s="140"/>
      <c r="GYS420" s="136"/>
      <c r="GYT420" s="141"/>
      <c r="GYU420" s="142"/>
      <c r="GYV420" s="143"/>
      <c r="GYW420" s="138"/>
      <c r="GYX420" s="138"/>
      <c r="GYY420" s="144"/>
      <c r="GYZ420" s="145"/>
      <c r="GZA420" s="139"/>
      <c r="GZB420" s="140"/>
      <c r="GZC420" s="136"/>
      <c r="GZD420" s="141"/>
      <c r="GZE420" s="142"/>
      <c r="GZF420" s="143"/>
      <c r="GZG420" s="138"/>
      <c r="GZH420" s="138"/>
      <c r="GZI420" s="144"/>
      <c r="GZJ420" s="145"/>
      <c r="GZK420" s="139"/>
      <c r="GZL420" s="140"/>
      <c r="GZM420" s="136"/>
      <c r="GZN420" s="141"/>
      <c r="GZO420" s="142"/>
      <c r="GZP420" s="143"/>
      <c r="GZQ420" s="138"/>
      <c r="GZR420" s="138"/>
      <c r="GZS420" s="144"/>
      <c r="GZT420" s="145"/>
      <c r="GZU420" s="139"/>
      <c r="GZV420" s="140"/>
      <c r="GZW420" s="136"/>
      <c r="GZX420" s="141"/>
      <c r="GZY420" s="142"/>
      <c r="GZZ420" s="143"/>
      <c r="HAA420" s="138"/>
      <c r="HAB420" s="138"/>
      <c r="HAC420" s="144"/>
      <c r="HAD420" s="145"/>
      <c r="HAE420" s="139"/>
      <c r="HAF420" s="140"/>
      <c r="HAG420" s="136"/>
      <c r="HAH420" s="141"/>
      <c r="HAI420" s="142"/>
      <c r="HAJ420" s="143"/>
      <c r="HAK420" s="138"/>
      <c r="HAL420" s="138"/>
      <c r="HAM420" s="144"/>
      <c r="HAN420" s="145"/>
      <c r="HAO420" s="139"/>
      <c r="HAP420" s="140"/>
      <c r="HAQ420" s="136"/>
      <c r="HAR420" s="141"/>
      <c r="HAS420" s="142"/>
      <c r="HAT420" s="143"/>
      <c r="HAU420" s="138"/>
      <c r="HAV420" s="138"/>
      <c r="HAW420" s="144"/>
      <c r="HAX420" s="145"/>
      <c r="HAY420" s="139"/>
      <c r="HAZ420" s="140"/>
      <c r="HBA420" s="136"/>
      <c r="HBB420" s="141"/>
      <c r="HBC420" s="142"/>
      <c r="HBD420" s="143"/>
      <c r="HBE420" s="138"/>
      <c r="HBF420" s="138"/>
      <c r="HBG420" s="144"/>
      <c r="HBH420" s="145"/>
      <c r="HBI420" s="139"/>
      <c r="HBJ420" s="140"/>
      <c r="HBK420" s="136"/>
      <c r="HBL420" s="141"/>
      <c r="HBM420" s="142"/>
      <c r="HBN420" s="143"/>
      <c r="HBO420" s="138"/>
      <c r="HBP420" s="138"/>
      <c r="HBQ420" s="144"/>
      <c r="HBR420" s="145"/>
      <c r="HBS420" s="139"/>
      <c r="HBT420" s="140"/>
      <c r="HBU420" s="136"/>
      <c r="HBV420" s="141"/>
      <c r="HBW420" s="142"/>
      <c r="HBX420" s="143"/>
      <c r="HBY420" s="138"/>
      <c r="HBZ420" s="138"/>
      <c r="HCA420" s="144"/>
      <c r="HCB420" s="145"/>
      <c r="HCC420" s="139"/>
      <c r="HCD420" s="140"/>
      <c r="HCE420" s="136"/>
      <c r="HCF420" s="141"/>
      <c r="HCG420" s="142"/>
      <c r="HCH420" s="143"/>
      <c r="HCI420" s="138"/>
      <c r="HCJ420" s="138"/>
      <c r="HCK420" s="144"/>
      <c r="HCL420" s="145"/>
      <c r="HCM420" s="139"/>
      <c r="HCN420" s="140"/>
      <c r="HCO420" s="136"/>
      <c r="HCP420" s="141"/>
      <c r="HCQ420" s="142"/>
      <c r="HCR420" s="143"/>
      <c r="HCS420" s="138"/>
      <c r="HCT420" s="138"/>
      <c r="HCU420" s="144"/>
      <c r="HCV420" s="145"/>
      <c r="HCW420" s="139"/>
      <c r="HCX420" s="140"/>
      <c r="HCY420" s="136"/>
      <c r="HCZ420" s="141"/>
      <c r="HDA420" s="142"/>
      <c r="HDB420" s="143"/>
      <c r="HDC420" s="138"/>
      <c r="HDD420" s="138"/>
      <c r="HDE420" s="144"/>
      <c r="HDF420" s="145"/>
      <c r="HDG420" s="139"/>
      <c r="HDH420" s="140"/>
      <c r="HDI420" s="136"/>
      <c r="HDJ420" s="141"/>
      <c r="HDK420" s="142"/>
      <c r="HDL420" s="143"/>
      <c r="HDM420" s="138"/>
      <c r="HDN420" s="138"/>
      <c r="HDO420" s="144"/>
      <c r="HDP420" s="145"/>
      <c r="HDQ420" s="139"/>
      <c r="HDR420" s="140"/>
      <c r="HDS420" s="136"/>
      <c r="HDT420" s="141"/>
      <c r="HDU420" s="142"/>
      <c r="HDV420" s="143"/>
      <c r="HDW420" s="138"/>
      <c r="HDX420" s="138"/>
      <c r="HDY420" s="144"/>
      <c r="HDZ420" s="145"/>
      <c r="HEA420" s="139"/>
      <c r="HEB420" s="140"/>
      <c r="HEC420" s="136"/>
      <c r="HED420" s="141"/>
      <c r="HEE420" s="142"/>
      <c r="HEF420" s="143"/>
      <c r="HEG420" s="138"/>
      <c r="HEH420" s="138"/>
      <c r="HEI420" s="144"/>
      <c r="HEJ420" s="145"/>
      <c r="HEK420" s="139"/>
      <c r="HEL420" s="140"/>
      <c r="HEM420" s="136"/>
      <c r="HEN420" s="141"/>
      <c r="HEO420" s="142"/>
      <c r="HEP420" s="143"/>
      <c r="HEQ420" s="138"/>
      <c r="HER420" s="138"/>
      <c r="HES420" s="144"/>
      <c r="HET420" s="145"/>
      <c r="HEU420" s="139"/>
      <c r="HEV420" s="140"/>
      <c r="HEW420" s="136"/>
      <c r="HEX420" s="141"/>
      <c r="HEY420" s="142"/>
      <c r="HEZ420" s="143"/>
      <c r="HFA420" s="138"/>
      <c r="HFB420" s="138"/>
      <c r="HFC420" s="144"/>
      <c r="HFD420" s="145"/>
      <c r="HFE420" s="139"/>
      <c r="HFF420" s="140"/>
      <c r="HFG420" s="136"/>
      <c r="HFH420" s="141"/>
      <c r="HFI420" s="142"/>
      <c r="HFJ420" s="143"/>
      <c r="HFK420" s="138"/>
      <c r="HFL420" s="138"/>
      <c r="HFM420" s="144"/>
      <c r="HFN420" s="145"/>
      <c r="HFO420" s="139"/>
      <c r="HFP420" s="140"/>
      <c r="HFQ420" s="136"/>
      <c r="HFR420" s="141"/>
      <c r="HFS420" s="142"/>
      <c r="HFT420" s="143"/>
      <c r="HFU420" s="138"/>
      <c r="HFV420" s="138"/>
      <c r="HFW420" s="144"/>
      <c r="HFX420" s="145"/>
      <c r="HFY420" s="139"/>
      <c r="HFZ420" s="140"/>
      <c r="HGA420" s="136"/>
      <c r="HGB420" s="141"/>
      <c r="HGC420" s="142"/>
      <c r="HGD420" s="143"/>
      <c r="HGE420" s="138"/>
      <c r="HGF420" s="138"/>
      <c r="HGG420" s="144"/>
      <c r="HGH420" s="145"/>
      <c r="HGI420" s="139"/>
      <c r="HGJ420" s="140"/>
      <c r="HGK420" s="136"/>
      <c r="HGL420" s="141"/>
      <c r="HGM420" s="142"/>
      <c r="HGN420" s="143"/>
      <c r="HGO420" s="138"/>
      <c r="HGP420" s="138"/>
      <c r="HGQ420" s="144"/>
      <c r="HGR420" s="145"/>
      <c r="HGS420" s="139"/>
      <c r="HGT420" s="140"/>
      <c r="HGU420" s="136"/>
      <c r="HGV420" s="141"/>
      <c r="HGW420" s="142"/>
      <c r="HGX420" s="143"/>
      <c r="HGY420" s="138"/>
      <c r="HGZ420" s="138"/>
      <c r="HHA420" s="144"/>
      <c r="HHB420" s="145"/>
      <c r="HHC420" s="139"/>
      <c r="HHD420" s="140"/>
      <c r="HHE420" s="136"/>
      <c r="HHF420" s="141"/>
      <c r="HHG420" s="142"/>
      <c r="HHH420" s="143"/>
      <c r="HHI420" s="138"/>
      <c r="HHJ420" s="138"/>
      <c r="HHK420" s="144"/>
      <c r="HHL420" s="145"/>
      <c r="HHM420" s="139"/>
      <c r="HHN420" s="140"/>
      <c r="HHO420" s="136"/>
      <c r="HHP420" s="141"/>
      <c r="HHQ420" s="142"/>
      <c r="HHR420" s="143"/>
      <c r="HHS420" s="138"/>
      <c r="HHT420" s="138"/>
      <c r="HHU420" s="144"/>
      <c r="HHV420" s="145"/>
      <c r="HHW420" s="139"/>
      <c r="HHX420" s="140"/>
      <c r="HHY420" s="136"/>
      <c r="HHZ420" s="141"/>
      <c r="HIA420" s="142"/>
      <c r="HIB420" s="143"/>
      <c r="HIC420" s="138"/>
      <c r="HID420" s="138"/>
      <c r="HIE420" s="144"/>
      <c r="HIF420" s="145"/>
      <c r="HIG420" s="139"/>
      <c r="HIH420" s="140"/>
      <c r="HII420" s="136"/>
      <c r="HIJ420" s="141"/>
      <c r="HIK420" s="142"/>
      <c r="HIL420" s="143"/>
      <c r="HIM420" s="138"/>
      <c r="HIN420" s="138"/>
      <c r="HIO420" s="144"/>
      <c r="HIP420" s="145"/>
      <c r="HIQ420" s="139"/>
      <c r="HIR420" s="140"/>
      <c r="HIS420" s="136"/>
      <c r="HIT420" s="141"/>
      <c r="HIU420" s="142"/>
      <c r="HIV420" s="143"/>
      <c r="HIW420" s="138"/>
      <c r="HIX420" s="138"/>
      <c r="HIY420" s="144"/>
      <c r="HIZ420" s="145"/>
      <c r="HJA420" s="139"/>
      <c r="HJB420" s="140"/>
      <c r="HJC420" s="136"/>
      <c r="HJD420" s="141"/>
      <c r="HJE420" s="142"/>
      <c r="HJF420" s="143"/>
      <c r="HJG420" s="138"/>
      <c r="HJH420" s="138"/>
      <c r="HJI420" s="144"/>
      <c r="HJJ420" s="145"/>
      <c r="HJK420" s="139"/>
      <c r="HJL420" s="140"/>
      <c r="HJM420" s="136"/>
      <c r="HJN420" s="141"/>
      <c r="HJO420" s="142"/>
      <c r="HJP420" s="143"/>
      <c r="HJQ420" s="138"/>
      <c r="HJR420" s="138"/>
      <c r="HJS420" s="144"/>
      <c r="HJT420" s="145"/>
      <c r="HJU420" s="139"/>
      <c r="HJV420" s="140"/>
      <c r="HJW420" s="136"/>
      <c r="HJX420" s="141"/>
      <c r="HJY420" s="142"/>
      <c r="HJZ420" s="143"/>
      <c r="HKA420" s="138"/>
      <c r="HKB420" s="138"/>
      <c r="HKC420" s="144"/>
      <c r="HKD420" s="145"/>
      <c r="HKE420" s="139"/>
      <c r="HKF420" s="140"/>
      <c r="HKG420" s="136"/>
      <c r="HKH420" s="141"/>
      <c r="HKI420" s="142"/>
      <c r="HKJ420" s="143"/>
      <c r="HKK420" s="138"/>
      <c r="HKL420" s="138"/>
      <c r="HKM420" s="144"/>
      <c r="HKN420" s="145"/>
      <c r="HKO420" s="139"/>
      <c r="HKP420" s="140"/>
      <c r="HKQ420" s="136"/>
      <c r="HKR420" s="141"/>
      <c r="HKS420" s="142"/>
      <c r="HKT420" s="143"/>
      <c r="HKU420" s="138"/>
      <c r="HKV420" s="138"/>
      <c r="HKW420" s="144"/>
      <c r="HKX420" s="145"/>
      <c r="HKY420" s="139"/>
      <c r="HKZ420" s="140"/>
      <c r="HLA420" s="136"/>
      <c r="HLB420" s="141"/>
      <c r="HLC420" s="142"/>
      <c r="HLD420" s="143"/>
      <c r="HLE420" s="138"/>
      <c r="HLF420" s="138"/>
      <c r="HLG420" s="144"/>
      <c r="HLH420" s="145"/>
      <c r="HLI420" s="139"/>
      <c r="HLJ420" s="140"/>
      <c r="HLK420" s="136"/>
      <c r="HLL420" s="141"/>
      <c r="HLM420" s="142"/>
      <c r="HLN420" s="143"/>
      <c r="HLO420" s="138"/>
      <c r="HLP420" s="138"/>
      <c r="HLQ420" s="144"/>
      <c r="HLR420" s="145"/>
      <c r="HLS420" s="139"/>
      <c r="HLT420" s="140"/>
      <c r="HLU420" s="136"/>
      <c r="HLV420" s="141"/>
      <c r="HLW420" s="142"/>
      <c r="HLX420" s="143"/>
      <c r="HLY420" s="138"/>
      <c r="HLZ420" s="138"/>
      <c r="HMA420" s="144"/>
      <c r="HMB420" s="145"/>
      <c r="HMC420" s="139"/>
      <c r="HMD420" s="140"/>
      <c r="HME420" s="136"/>
      <c r="HMF420" s="141"/>
      <c r="HMG420" s="142"/>
      <c r="HMH420" s="143"/>
      <c r="HMI420" s="138"/>
      <c r="HMJ420" s="138"/>
      <c r="HMK420" s="144"/>
      <c r="HML420" s="145"/>
      <c r="HMM420" s="139"/>
      <c r="HMN420" s="140"/>
      <c r="HMO420" s="136"/>
      <c r="HMP420" s="141"/>
      <c r="HMQ420" s="142"/>
      <c r="HMR420" s="143"/>
      <c r="HMS420" s="138"/>
      <c r="HMT420" s="138"/>
      <c r="HMU420" s="144"/>
      <c r="HMV420" s="145"/>
      <c r="HMW420" s="139"/>
      <c r="HMX420" s="140"/>
      <c r="HMY420" s="136"/>
      <c r="HMZ420" s="141"/>
      <c r="HNA420" s="142"/>
      <c r="HNB420" s="143"/>
      <c r="HNC420" s="138"/>
      <c r="HND420" s="138"/>
      <c r="HNE420" s="144"/>
      <c r="HNF420" s="145"/>
      <c r="HNG420" s="139"/>
      <c r="HNH420" s="140"/>
      <c r="HNI420" s="136"/>
      <c r="HNJ420" s="141"/>
      <c r="HNK420" s="142"/>
      <c r="HNL420" s="143"/>
      <c r="HNM420" s="138"/>
      <c r="HNN420" s="138"/>
      <c r="HNO420" s="144"/>
      <c r="HNP420" s="145"/>
      <c r="HNQ420" s="139"/>
      <c r="HNR420" s="140"/>
      <c r="HNS420" s="136"/>
      <c r="HNT420" s="141"/>
      <c r="HNU420" s="142"/>
      <c r="HNV420" s="143"/>
      <c r="HNW420" s="138"/>
      <c r="HNX420" s="138"/>
      <c r="HNY420" s="144"/>
      <c r="HNZ420" s="145"/>
      <c r="HOA420" s="139"/>
      <c r="HOB420" s="140"/>
      <c r="HOC420" s="136"/>
      <c r="HOD420" s="141"/>
      <c r="HOE420" s="142"/>
      <c r="HOF420" s="143"/>
      <c r="HOG420" s="138"/>
      <c r="HOH420" s="138"/>
      <c r="HOI420" s="144"/>
      <c r="HOJ420" s="145"/>
      <c r="HOK420" s="139"/>
      <c r="HOL420" s="140"/>
      <c r="HOM420" s="136"/>
      <c r="HON420" s="141"/>
      <c r="HOO420" s="142"/>
      <c r="HOP420" s="143"/>
      <c r="HOQ420" s="138"/>
      <c r="HOR420" s="138"/>
      <c r="HOS420" s="144"/>
      <c r="HOT420" s="145"/>
      <c r="HOU420" s="139"/>
      <c r="HOV420" s="140"/>
      <c r="HOW420" s="136"/>
      <c r="HOX420" s="141"/>
      <c r="HOY420" s="142"/>
      <c r="HOZ420" s="143"/>
      <c r="HPA420" s="138"/>
      <c r="HPB420" s="138"/>
      <c r="HPC420" s="144"/>
      <c r="HPD420" s="145"/>
      <c r="HPE420" s="139"/>
      <c r="HPF420" s="140"/>
      <c r="HPG420" s="136"/>
      <c r="HPH420" s="141"/>
      <c r="HPI420" s="142"/>
      <c r="HPJ420" s="143"/>
      <c r="HPK420" s="138"/>
      <c r="HPL420" s="138"/>
      <c r="HPM420" s="144"/>
      <c r="HPN420" s="145"/>
      <c r="HPO420" s="139"/>
      <c r="HPP420" s="140"/>
      <c r="HPQ420" s="136"/>
      <c r="HPR420" s="141"/>
      <c r="HPS420" s="142"/>
      <c r="HPT420" s="143"/>
      <c r="HPU420" s="138"/>
      <c r="HPV420" s="138"/>
      <c r="HPW420" s="144"/>
      <c r="HPX420" s="145"/>
      <c r="HPY420" s="139"/>
      <c r="HPZ420" s="140"/>
      <c r="HQA420" s="136"/>
      <c r="HQB420" s="141"/>
      <c r="HQC420" s="142"/>
      <c r="HQD420" s="143"/>
      <c r="HQE420" s="138"/>
      <c r="HQF420" s="138"/>
      <c r="HQG420" s="144"/>
      <c r="HQH420" s="145"/>
      <c r="HQI420" s="139"/>
      <c r="HQJ420" s="140"/>
      <c r="HQK420" s="136"/>
      <c r="HQL420" s="141"/>
      <c r="HQM420" s="142"/>
      <c r="HQN420" s="143"/>
      <c r="HQO420" s="138"/>
      <c r="HQP420" s="138"/>
      <c r="HQQ420" s="144"/>
      <c r="HQR420" s="145"/>
      <c r="HQS420" s="139"/>
      <c r="HQT420" s="140"/>
      <c r="HQU420" s="136"/>
      <c r="HQV420" s="141"/>
      <c r="HQW420" s="142"/>
      <c r="HQX420" s="143"/>
      <c r="HQY420" s="138"/>
      <c r="HQZ420" s="138"/>
      <c r="HRA420" s="144"/>
      <c r="HRB420" s="145"/>
      <c r="HRC420" s="139"/>
      <c r="HRD420" s="140"/>
      <c r="HRE420" s="136"/>
      <c r="HRF420" s="141"/>
      <c r="HRG420" s="142"/>
      <c r="HRH420" s="143"/>
      <c r="HRI420" s="138"/>
      <c r="HRJ420" s="138"/>
      <c r="HRK420" s="144"/>
      <c r="HRL420" s="145"/>
      <c r="HRM420" s="139"/>
      <c r="HRN420" s="140"/>
      <c r="HRO420" s="136"/>
      <c r="HRP420" s="141"/>
      <c r="HRQ420" s="142"/>
      <c r="HRR420" s="143"/>
      <c r="HRS420" s="138"/>
      <c r="HRT420" s="138"/>
      <c r="HRU420" s="144"/>
      <c r="HRV420" s="145"/>
      <c r="HRW420" s="139"/>
      <c r="HRX420" s="140"/>
      <c r="HRY420" s="136"/>
      <c r="HRZ420" s="141"/>
      <c r="HSA420" s="142"/>
      <c r="HSB420" s="143"/>
      <c r="HSC420" s="138"/>
      <c r="HSD420" s="138"/>
      <c r="HSE420" s="144"/>
      <c r="HSF420" s="145"/>
      <c r="HSG420" s="139"/>
      <c r="HSH420" s="140"/>
      <c r="HSI420" s="136"/>
      <c r="HSJ420" s="141"/>
      <c r="HSK420" s="142"/>
      <c r="HSL420" s="143"/>
      <c r="HSM420" s="138"/>
      <c r="HSN420" s="138"/>
      <c r="HSO420" s="144"/>
      <c r="HSP420" s="145"/>
      <c r="HSQ420" s="139"/>
      <c r="HSR420" s="140"/>
      <c r="HSS420" s="136"/>
      <c r="HST420" s="141"/>
      <c r="HSU420" s="142"/>
      <c r="HSV420" s="143"/>
      <c r="HSW420" s="138"/>
      <c r="HSX420" s="138"/>
      <c r="HSY420" s="144"/>
      <c r="HSZ420" s="145"/>
      <c r="HTA420" s="139"/>
      <c r="HTB420" s="140"/>
      <c r="HTC420" s="136"/>
      <c r="HTD420" s="141"/>
      <c r="HTE420" s="142"/>
      <c r="HTF420" s="143"/>
      <c r="HTG420" s="138"/>
      <c r="HTH420" s="138"/>
      <c r="HTI420" s="144"/>
      <c r="HTJ420" s="145"/>
      <c r="HTK420" s="139"/>
      <c r="HTL420" s="140"/>
      <c r="HTM420" s="136"/>
      <c r="HTN420" s="141"/>
      <c r="HTO420" s="142"/>
      <c r="HTP420" s="143"/>
      <c r="HTQ420" s="138"/>
      <c r="HTR420" s="138"/>
      <c r="HTS420" s="144"/>
      <c r="HTT420" s="145"/>
      <c r="HTU420" s="139"/>
      <c r="HTV420" s="140"/>
      <c r="HTW420" s="136"/>
      <c r="HTX420" s="141"/>
      <c r="HTY420" s="142"/>
      <c r="HTZ420" s="143"/>
      <c r="HUA420" s="138"/>
      <c r="HUB420" s="138"/>
      <c r="HUC420" s="144"/>
      <c r="HUD420" s="145"/>
      <c r="HUE420" s="139"/>
      <c r="HUF420" s="140"/>
      <c r="HUG420" s="136"/>
      <c r="HUH420" s="141"/>
      <c r="HUI420" s="142"/>
      <c r="HUJ420" s="143"/>
      <c r="HUK420" s="138"/>
      <c r="HUL420" s="138"/>
      <c r="HUM420" s="144"/>
      <c r="HUN420" s="145"/>
      <c r="HUO420" s="139"/>
      <c r="HUP420" s="140"/>
      <c r="HUQ420" s="136"/>
      <c r="HUR420" s="141"/>
      <c r="HUS420" s="142"/>
      <c r="HUT420" s="143"/>
      <c r="HUU420" s="138"/>
      <c r="HUV420" s="138"/>
      <c r="HUW420" s="144"/>
      <c r="HUX420" s="145"/>
      <c r="HUY420" s="139"/>
      <c r="HUZ420" s="140"/>
      <c r="HVA420" s="136"/>
      <c r="HVB420" s="141"/>
      <c r="HVC420" s="142"/>
      <c r="HVD420" s="143"/>
      <c r="HVE420" s="138"/>
      <c r="HVF420" s="138"/>
      <c r="HVG420" s="144"/>
      <c r="HVH420" s="145"/>
      <c r="HVI420" s="139"/>
      <c r="HVJ420" s="140"/>
      <c r="HVK420" s="136"/>
      <c r="HVL420" s="141"/>
      <c r="HVM420" s="142"/>
      <c r="HVN420" s="143"/>
      <c r="HVO420" s="138"/>
      <c r="HVP420" s="138"/>
      <c r="HVQ420" s="144"/>
      <c r="HVR420" s="145"/>
      <c r="HVS420" s="139"/>
      <c r="HVT420" s="140"/>
      <c r="HVU420" s="136"/>
      <c r="HVV420" s="141"/>
      <c r="HVW420" s="142"/>
      <c r="HVX420" s="143"/>
      <c r="HVY420" s="138"/>
      <c r="HVZ420" s="138"/>
      <c r="HWA420" s="144"/>
      <c r="HWB420" s="145"/>
      <c r="HWC420" s="139"/>
      <c r="HWD420" s="140"/>
      <c r="HWE420" s="136"/>
      <c r="HWF420" s="141"/>
      <c r="HWG420" s="142"/>
      <c r="HWH420" s="143"/>
      <c r="HWI420" s="138"/>
      <c r="HWJ420" s="138"/>
      <c r="HWK420" s="144"/>
      <c r="HWL420" s="145"/>
      <c r="HWM420" s="139"/>
      <c r="HWN420" s="140"/>
      <c r="HWO420" s="136"/>
      <c r="HWP420" s="141"/>
      <c r="HWQ420" s="142"/>
      <c r="HWR420" s="143"/>
      <c r="HWS420" s="138"/>
      <c r="HWT420" s="138"/>
      <c r="HWU420" s="144"/>
      <c r="HWV420" s="145"/>
      <c r="HWW420" s="139"/>
      <c r="HWX420" s="140"/>
      <c r="HWY420" s="136"/>
      <c r="HWZ420" s="141"/>
      <c r="HXA420" s="142"/>
      <c r="HXB420" s="143"/>
      <c r="HXC420" s="138"/>
      <c r="HXD420" s="138"/>
      <c r="HXE420" s="144"/>
      <c r="HXF420" s="145"/>
      <c r="HXG420" s="139"/>
      <c r="HXH420" s="140"/>
      <c r="HXI420" s="136"/>
      <c r="HXJ420" s="141"/>
      <c r="HXK420" s="142"/>
      <c r="HXL420" s="143"/>
      <c r="HXM420" s="138"/>
      <c r="HXN420" s="138"/>
      <c r="HXO420" s="144"/>
      <c r="HXP420" s="145"/>
      <c r="HXQ420" s="139"/>
      <c r="HXR420" s="140"/>
      <c r="HXS420" s="136"/>
      <c r="HXT420" s="141"/>
      <c r="HXU420" s="142"/>
      <c r="HXV420" s="143"/>
      <c r="HXW420" s="138"/>
      <c r="HXX420" s="138"/>
      <c r="HXY420" s="144"/>
      <c r="HXZ420" s="145"/>
      <c r="HYA420" s="139"/>
      <c r="HYB420" s="140"/>
      <c r="HYC420" s="136"/>
      <c r="HYD420" s="141"/>
      <c r="HYE420" s="142"/>
      <c r="HYF420" s="143"/>
      <c r="HYG420" s="138"/>
      <c r="HYH420" s="138"/>
      <c r="HYI420" s="144"/>
      <c r="HYJ420" s="145"/>
      <c r="HYK420" s="139"/>
      <c r="HYL420" s="140"/>
      <c r="HYM420" s="136"/>
      <c r="HYN420" s="141"/>
      <c r="HYO420" s="142"/>
      <c r="HYP420" s="143"/>
      <c r="HYQ420" s="138"/>
      <c r="HYR420" s="138"/>
      <c r="HYS420" s="144"/>
      <c r="HYT420" s="145"/>
      <c r="HYU420" s="139"/>
      <c r="HYV420" s="140"/>
      <c r="HYW420" s="136"/>
      <c r="HYX420" s="141"/>
      <c r="HYY420" s="142"/>
      <c r="HYZ420" s="143"/>
      <c r="HZA420" s="138"/>
      <c r="HZB420" s="138"/>
      <c r="HZC420" s="144"/>
      <c r="HZD420" s="145"/>
      <c r="HZE420" s="139"/>
      <c r="HZF420" s="140"/>
      <c r="HZG420" s="136"/>
      <c r="HZH420" s="141"/>
      <c r="HZI420" s="142"/>
      <c r="HZJ420" s="143"/>
      <c r="HZK420" s="138"/>
      <c r="HZL420" s="138"/>
      <c r="HZM420" s="144"/>
      <c r="HZN420" s="145"/>
      <c r="HZO420" s="139"/>
      <c r="HZP420" s="140"/>
      <c r="HZQ420" s="136"/>
      <c r="HZR420" s="141"/>
      <c r="HZS420" s="142"/>
      <c r="HZT420" s="143"/>
      <c r="HZU420" s="138"/>
      <c r="HZV420" s="138"/>
      <c r="HZW420" s="144"/>
      <c r="HZX420" s="145"/>
      <c r="HZY420" s="139"/>
      <c r="HZZ420" s="140"/>
      <c r="IAA420" s="136"/>
      <c r="IAB420" s="141"/>
      <c r="IAC420" s="142"/>
      <c r="IAD420" s="143"/>
      <c r="IAE420" s="138"/>
      <c r="IAF420" s="138"/>
      <c r="IAG420" s="144"/>
      <c r="IAH420" s="145"/>
      <c r="IAI420" s="139"/>
      <c r="IAJ420" s="140"/>
      <c r="IAK420" s="136"/>
      <c r="IAL420" s="141"/>
      <c r="IAM420" s="142"/>
      <c r="IAN420" s="143"/>
      <c r="IAO420" s="138"/>
      <c r="IAP420" s="138"/>
      <c r="IAQ420" s="144"/>
      <c r="IAR420" s="145"/>
      <c r="IAS420" s="139"/>
      <c r="IAT420" s="140"/>
      <c r="IAU420" s="136"/>
      <c r="IAV420" s="141"/>
      <c r="IAW420" s="142"/>
      <c r="IAX420" s="143"/>
      <c r="IAY420" s="138"/>
      <c r="IAZ420" s="138"/>
      <c r="IBA420" s="144"/>
      <c r="IBB420" s="145"/>
      <c r="IBC420" s="139"/>
      <c r="IBD420" s="140"/>
      <c r="IBE420" s="136"/>
      <c r="IBF420" s="141"/>
      <c r="IBG420" s="142"/>
      <c r="IBH420" s="143"/>
      <c r="IBI420" s="138"/>
      <c r="IBJ420" s="138"/>
      <c r="IBK420" s="144"/>
      <c r="IBL420" s="145"/>
      <c r="IBM420" s="139"/>
      <c r="IBN420" s="140"/>
      <c r="IBO420" s="136"/>
      <c r="IBP420" s="141"/>
      <c r="IBQ420" s="142"/>
      <c r="IBR420" s="143"/>
      <c r="IBS420" s="138"/>
      <c r="IBT420" s="138"/>
      <c r="IBU420" s="144"/>
      <c r="IBV420" s="145"/>
      <c r="IBW420" s="139"/>
      <c r="IBX420" s="140"/>
      <c r="IBY420" s="136"/>
      <c r="IBZ420" s="141"/>
      <c r="ICA420" s="142"/>
      <c r="ICB420" s="143"/>
      <c r="ICC420" s="138"/>
      <c r="ICD420" s="138"/>
      <c r="ICE420" s="144"/>
      <c r="ICF420" s="145"/>
      <c r="ICG420" s="139"/>
      <c r="ICH420" s="140"/>
      <c r="ICI420" s="136"/>
      <c r="ICJ420" s="141"/>
      <c r="ICK420" s="142"/>
      <c r="ICL420" s="143"/>
      <c r="ICM420" s="138"/>
      <c r="ICN420" s="138"/>
      <c r="ICO420" s="144"/>
      <c r="ICP420" s="145"/>
      <c r="ICQ420" s="139"/>
      <c r="ICR420" s="140"/>
      <c r="ICS420" s="136"/>
      <c r="ICT420" s="141"/>
      <c r="ICU420" s="142"/>
      <c r="ICV420" s="143"/>
      <c r="ICW420" s="138"/>
      <c r="ICX420" s="138"/>
      <c r="ICY420" s="144"/>
      <c r="ICZ420" s="145"/>
      <c r="IDA420" s="139"/>
      <c r="IDB420" s="140"/>
      <c r="IDC420" s="136"/>
      <c r="IDD420" s="141"/>
      <c r="IDE420" s="142"/>
      <c r="IDF420" s="143"/>
      <c r="IDG420" s="138"/>
      <c r="IDH420" s="138"/>
      <c r="IDI420" s="144"/>
      <c r="IDJ420" s="145"/>
      <c r="IDK420" s="139"/>
      <c r="IDL420" s="140"/>
      <c r="IDM420" s="136"/>
      <c r="IDN420" s="141"/>
      <c r="IDO420" s="142"/>
      <c r="IDP420" s="143"/>
      <c r="IDQ420" s="138"/>
      <c r="IDR420" s="138"/>
      <c r="IDS420" s="144"/>
      <c r="IDT420" s="145"/>
      <c r="IDU420" s="139"/>
      <c r="IDV420" s="140"/>
      <c r="IDW420" s="136"/>
      <c r="IDX420" s="141"/>
      <c r="IDY420" s="142"/>
      <c r="IDZ420" s="143"/>
      <c r="IEA420" s="138"/>
      <c r="IEB420" s="138"/>
      <c r="IEC420" s="144"/>
      <c r="IED420" s="145"/>
      <c r="IEE420" s="139"/>
      <c r="IEF420" s="140"/>
      <c r="IEG420" s="136"/>
      <c r="IEH420" s="141"/>
      <c r="IEI420" s="142"/>
      <c r="IEJ420" s="143"/>
      <c r="IEK420" s="138"/>
      <c r="IEL420" s="138"/>
      <c r="IEM420" s="144"/>
      <c r="IEN420" s="145"/>
      <c r="IEO420" s="139"/>
      <c r="IEP420" s="140"/>
      <c r="IEQ420" s="136"/>
      <c r="IER420" s="141"/>
      <c r="IES420" s="142"/>
      <c r="IET420" s="143"/>
      <c r="IEU420" s="138"/>
      <c r="IEV420" s="138"/>
      <c r="IEW420" s="144"/>
      <c r="IEX420" s="145"/>
      <c r="IEY420" s="139"/>
      <c r="IEZ420" s="140"/>
      <c r="IFA420" s="136"/>
      <c r="IFB420" s="141"/>
      <c r="IFC420" s="142"/>
      <c r="IFD420" s="143"/>
      <c r="IFE420" s="138"/>
      <c r="IFF420" s="138"/>
      <c r="IFG420" s="144"/>
      <c r="IFH420" s="145"/>
      <c r="IFI420" s="139"/>
      <c r="IFJ420" s="140"/>
      <c r="IFK420" s="136"/>
      <c r="IFL420" s="141"/>
      <c r="IFM420" s="142"/>
      <c r="IFN420" s="143"/>
      <c r="IFO420" s="138"/>
      <c r="IFP420" s="138"/>
      <c r="IFQ420" s="144"/>
      <c r="IFR420" s="145"/>
      <c r="IFS420" s="139"/>
      <c r="IFT420" s="140"/>
      <c r="IFU420" s="136"/>
      <c r="IFV420" s="141"/>
      <c r="IFW420" s="142"/>
      <c r="IFX420" s="143"/>
      <c r="IFY420" s="138"/>
      <c r="IFZ420" s="138"/>
      <c r="IGA420" s="144"/>
      <c r="IGB420" s="145"/>
      <c r="IGC420" s="139"/>
      <c r="IGD420" s="140"/>
      <c r="IGE420" s="136"/>
      <c r="IGF420" s="141"/>
      <c r="IGG420" s="142"/>
      <c r="IGH420" s="143"/>
      <c r="IGI420" s="138"/>
      <c r="IGJ420" s="138"/>
      <c r="IGK420" s="144"/>
      <c r="IGL420" s="145"/>
      <c r="IGM420" s="139"/>
      <c r="IGN420" s="140"/>
      <c r="IGO420" s="136"/>
      <c r="IGP420" s="141"/>
      <c r="IGQ420" s="142"/>
      <c r="IGR420" s="143"/>
      <c r="IGS420" s="138"/>
      <c r="IGT420" s="138"/>
      <c r="IGU420" s="144"/>
      <c r="IGV420" s="145"/>
      <c r="IGW420" s="139"/>
      <c r="IGX420" s="140"/>
      <c r="IGY420" s="136"/>
      <c r="IGZ420" s="141"/>
      <c r="IHA420" s="142"/>
      <c r="IHB420" s="143"/>
      <c r="IHC420" s="138"/>
      <c r="IHD420" s="138"/>
      <c r="IHE420" s="144"/>
      <c r="IHF420" s="145"/>
      <c r="IHG420" s="139"/>
      <c r="IHH420" s="140"/>
      <c r="IHI420" s="136"/>
      <c r="IHJ420" s="141"/>
      <c r="IHK420" s="142"/>
      <c r="IHL420" s="143"/>
      <c r="IHM420" s="138"/>
      <c r="IHN420" s="138"/>
      <c r="IHO420" s="144"/>
      <c r="IHP420" s="145"/>
      <c r="IHQ420" s="139"/>
      <c r="IHR420" s="140"/>
      <c r="IHS420" s="136"/>
      <c r="IHT420" s="141"/>
      <c r="IHU420" s="142"/>
      <c r="IHV420" s="143"/>
      <c r="IHW420" s="138"/>
      <c r="IHX420" s="138"/>
      <c r="IHY420" s="144"/>
      <c r="IHZ420" s="145"/>
      <c r="IIA420" s="139"/>
      <c r="IIB420" s="140"/>
      <c r="IIC420" s="136"/>
      <c r="IID420" s="141"/>
      <c r="IIE420" s="142"/>
      <c r="IIF420" s="143"/>
      <c r="IIG420" s="138"/>
      <c r="IIH420" s="138"/>
      <c r="III420" s="144"/>
      <c r="IIJ420" s="145"/>
      <c r="IIK420" s="139"/>
      <c r="IIL420" s="140"/>
      <c r="IIM420" s="136"/>
      <c r="IIN420" s="141"/>
      <c r="IIO420" s="142"/>
      <c r="IIP420" s="143"/>
      <c r="IIQ420" s="138"/>
      <c r="IIR420" s="138"/>
      <c r="IIS420" s="144"/>
      <c r="IIT420" s="145"/>
      <c r="IIU420" s="139"/>
      <c r="IIV420" s="140"/>
      <c r="IIW420" s="136"/>
      <c r="IIX420" s="141"/>
      <c r="IIY420" s="142"/>
      <c r="IIZ420" s="143"/>
      <c r="IJA420" s="138"/>
      <c r="IJB420" s="138"/>
      <c r="IJC420" s="144"/>
      <c r="IJD420" s="145"/>
      <c r="IJE420" s="139"/>
      <c r="IJF420" s="140"/>
      <c r="IJG420" s="136"/>
      <c r="IJH420" s="141"/>
      <c r="IJI420" s="142"/>
      <c r="IJJ420" s="143"/>
      <c r="IJK420" s="138"/>
      <c r="IJL420" s="138"/>
      <c r="IJM420" s="144"/>
      <c r="IJN420" s="145"/>
      <c r="IJO420" s="139"/>
      <c r="IJP420" s="140"/>
      <c r="IJQ420" s="136"/>
      <c r="IJR420" s="141"/>
      <c r="IJS420" s="142"/>
      <c r="IJT420" s="143"/>
      <c r="IJU420" s="138"/>
      <c r="IJV420" s="138"/>
      <c r="IJW420" s="144"/>
      <c r="IJX420" s="145"/>
      <c r="IJY420" s="139"/>
      <c r="IJZ420" s="140"/>
      <c r="IKA420" s="136"/>
      <c r="IKB420" s="141"/>
      <c r="IKC420" s="142"/>
      <c r="IKD420" s="143"/>
      <c r="IKE420" s="138"/>
      <c r="IKF420" s="138"/>
      <c r="IKG420" s="144"/>
      <c r="IKH420" s="145"/>
      <c r="IKI420" s="139"/>
      <c r="IKJ420" s="140"/>
      <c r="IKK420" s="136"/>
      <c r="IKL420" s="141"/>
      <c r="IKM420" s="142"/>
      <c r="IKN420" s="143"/>
      <c r="IKO420" s="138"/>
      <c r="IKP420" s="138"/>
      <c r="IKQ420" s="144"/>
      <c r="IKR420" s="145"/>
      <c r="IKS420" s="139"/>
      <c r="IKT420" s="140"/>
      <c r="IKU420" s="136"/>
      <c r="IKV420" s="141"/>
      <c r="IKW420" s="142"/>
      <c r="IKX420" s="143"/>
      <c r="IKY420" s="138"/>
      <c r="IKZ420" s="138"/>
      <c r="ILA420" s="144"/>
      <c r="ILB420" s="145"/>
      <c r="ILC420" s="139"/>
      <c r="ILD420" s="140"/>
      <c r="ILE420" s="136"/>
      <c r="ILF420" s="141"/>
      <c r="ILG420" s="142"/>
      <c r="ILH420" s="143"/>
      <c r="ILI420" s="138"/>
      <c r="ILJ420" s="138"/>
      <c r="ILK420" s="144"/>
      <c r="ILL420" s="145"/>
      <c r="ILM420" s="139"/>
      <c r="ILN420" s="140"/>
      <c r="ILO420" s="136"/>
      <c r="ILP420" s="141"/>
      <c r="ILQ420" s="142"/>
      <c r="ILR420" s="143"/>
      <c r="ILS420" s="138"/>
      <c r="ILT420" s="138"/>
      <c r="ILU420" s="144"/>
      <c r="ILV420" s="145"/>
      <c r="ILW420" s="139"/>
      <c r="ILX420" s="140"/>
      <c r="ILY420" s="136"/>
      <c r="ILZ420" s="141"/>
      <c r="IMA420" s="142"/>
      <c r="IMB420" s="143"/>
      <c r="IMC420" s="138"/>
      <c r="IMD420" s="138"/>
      <c r="IME420" s="144"/>
      <c r="IMF420" s="145"/>
      <c r="IMG420" s="139"/>
      <c r="IMH420" s="140"/>
      <c r="IMI420" s="136"/>
      <c r="IMJ420" s="141"/>
      <c r="IMK420" s="142"/>
      <c r="IML420" s="143"/>
      <c r="IMM420" s="138"/>
      <c r="IMN420" s="138"/>
      <c r="IMO420" s="144"/>
      <c r="IMP420" s="145"/>
      <c r="IMQ420" s="139"/>
      <c r="IMR420" s="140"/>
      <c r="IMS420" s="136"/>
      <c r="IMT420" s="141"/>
      <c r="IMU420" s="142"/>
      <c r="IMV420" s="143"/>
      <c r="IMW420" s="138"/>
      <c r="IMX420" s="138"/>
      <c r="IMY420" s="144"/>
      <c r="IMZ420" s="145"/>
      <c r="INA420" s="139"/>
      <c r="INB420" s="140"/>
      <c r="INC420" s="136"/>
      <c r="IND420" s="141"/>
      <c r="INE420" s="142"/>
      <c r="INF420" s="143"/>
      <c r="ING420" s="138"/>
      <c r="INH420" s="138"/>
      <c r="INI420" s="144"/>
      <c r="INJ420" s="145"/>
      <c r="INK420" s="139"/>
      <c r="INL420" s="140"/>
      <c r="INM420" s="136"/>
      <c r="INN420" s="141"/>
      <c r="INO420" s="142"/>
      <c r="INP420" s="143"/>
      <c r="INQ420" s="138"/>
      <c r="INR420" s="138"/>
      <c r="INS420" s="144"/>
      <c r="INT420" s="145"/>
      <c r="INU420" s="139"/>
      <c r="INV420" s="140"/>
      <c r="INW420" s="136"/>
      <c r="INX420" s="141"/>
      <c r="INY420" s="142"/>
      <c r="INZ420" s="143"/>
      <c r="IOA420" s="138"/>
      <c r="IOB420" s="138"/>
      <c r="IOC420" s="144"/>
      <c r="IOD420" s="145"/>
      <c r="IOE420" s="139"/>
      <c r="IOF420" s="140"/>
      <c r="IOG420" s="136"/>
      <c r="IOH420" s="141"/>
      <c r="IOI420" s="142"/>
      <c r="IOJ420" s="143"/>
      <c r="IOK420" s="138"/>
      <c r="IOL420" s="138"/>
      <c r="IOM420" s="144"/>
      <c r="ION420" s="145"/>
      <c r="IOO420" s="139"/>
      <c r="IOP420" s="140"/>
      <c r="IOQ420" s="136"/>
      <c r="IOR420" s="141"/>
      <c r="IOS420" s="142"/>
      <c r="IOT420" s="143"/>
      <c r="IOU420" s="138"/>
      <c r="IOV420" s="138"/>
      <c r="IOW420" s="144"/>
      <c r="IOX420" s="145"/>
      <c r="IOY420" s="139"/>
      <c r="IOZ420" s="140"/>
      <c r="IPA420" s="136"/>
      <c r="IPB420" s="141"/>
      <c r="IPC420" s="142"/>
      <c r="IPD420" s="143"/>
      <c r="IPE420" s="138"/>
      <c r="IPF420" s="138"/>
      <c r="IPG420" s="144"/>
      <c r="IPH420" s="145"/>
      <c r="IPI420" s="139"/>
      <c r="IPJ420" s="140"/>
      <c r="IPK420" s="136"/>
      <c r="IPL420" s="141"/>
      <c r="IPM420" s="142"/>
      <c r="IPN420" s="143"/>
      <c r="IPO420" s="138"/>
      <c r="IPP420" s="138"/>
      <c r="IPQ420" s="144"/>
      <c r="IPR420" s="145"/>
      <c r="IPS420" s="139"/>
      <c r="IPT420" s="140"/>
      <c r="IPU420" s="136"/>
      <c r="IPV420" s="141"/>
      <c r="IPW420" s="142"/>
      <c r="IPX420" s="143"/>
      <c r="IPY420" s="138"/>
      <c r="IPZ420" s="138"/>
      <c r="IQA420" s="144"/>
      <c r="IQB420" s="145"/>
      <c r="IQC420" s="139"/>
      <c r="IQD420" s="140"/>
      <c r="IQE420" s="136"/>
      <c r="IQF420" s="141"/>
      <c r="IQG420" s="142"/>
      <c r="IQH420" s="143"/>
      <c r="IQI420" s="138"/>
      <c r="IQJ420" s="138"/>
      <c r="IQK420" s="144"/>
      <c r="IQL420" s="145"/>
      <c r="IQM420" s="139"/>
      <c r="IQN420" s="140"/>
      <c r="IQO420" s="136"/>
      <c r="IQP420" s="141"/>
      <c r="IQQ420" s="142"/>
      <c r="IQR420" s="143"/>
      <c r="IQS420" s="138"/>
      <c r="IQT420" s="138"/>
      <c r="IQU420" s="144"/>
      <c r="IQV420" s="145"/>
      <c r="IQW420" s="139"/>
      <c r="IQX420" s="140"/>
      <c r="IQY420" s="136"/>
      <c r="IQZ420" s="141"/>
      <c r="IRA420" s="142"/>
      <c r="IRB420" s="143"/>
      <c r="IRC420" s="138"/>
      <c r="IRD420" s="138"/>
      <c r="IRE420" s="144"/>
      <c r="IRF420" s="145"/>
      <c r="IRG420" s="139"/>
      <c r="IRH420" s="140"/>
      <c r="IRI420" s="136"/>
      <c r="IRJ420" s="141"/>
      <c r="IRK420" s="142"/>
      <c r="IRL420" s="143"/>
      <c r="IRM420" s="138"/>
      <c r="IRN420" s="138"/>
      <c r="IRO420" s="144"/>
      <c r="IRP420" s="145"/>
      <c r="IRQ420" s="139"/>
      <c r="IRR420" s="140"/>
      <c r="IRS420" s="136"/>
      <c r="IRT420" s="141"/>
      <c r="IRU420" s="142"/>
      <c r="IRV420" s="143"/>
      <c r="IRW420" s="138"/>
      <c r="IRX420" s="138"/>
      <c r="IRY420" s="144"/>
      <c r="IRZ420" s="145"/>
      <c r="ISA420" s="139"/>
      <c r="ISB420" s="140"/>
      <c r="ISC420" s="136"/>
      <c r="ISD420" s="141"/>
      <c r="ISE420" s="142"/>
      <c r="ISF420" s="143"/>
      <c r="ISG420" s="138"/>
      <c r="ISH420" s="138"/>
      <c r="ISI420" s="144"/>
      <c r="ISJ420" s="145"/>
      <c r="ISK420" s="139"/>
      <c r="ISL420" s="140"/>
      <c r="ISM420" s="136"/>
      <c r="ISN420" s="141"/>
      <c r="ISO420" s="142"/>
      <c r="ISP420" s="143"/>
      <c r="ISQ420" s="138"/>
      <c r="ISR420" s="138"/>
      <c r="ISS420" s="144"/>
      <c r="IST420" s="145"/>
      <c r="ISU420" s="139"/>
      <c r="ISV420" s="140"/>
      <c r="ISW420" s="136"/>
      <c r="ISX420" s="141"/>
      <c r="ISY420" s="142"/>
      <c r="ISZ420" s="143"/>
      <c r="ITA420" s="138"/>
      <c r="ITB420" s="138"/>
      <c r="ITC420" s="144"/>
      <c r="ITD420" s="145"/>
      <c r="ITE420" s="139"/>
      <c r="ITF420" s="140"/>
      <c r="ITG420" s="136"/>
      <c r="ITH420" s="141"/>
      <c r="ITI420" s="142"/>
      <c r="ITJ420" s="143"/>
      <c r="ITK420" s="138"/>
      <c r="ITL420" s="138"/>
      <c r="ITM420" s="144"/>
      <c r="ITN420" s="145"/>
      <c r="ITO420" s="139"/>
      <c r="ITP420" s="140"/>
      <c r="ITQ420" s="136"/>
      <c r="ITR420" s="141"/>
      <c r="ITS420" s="142"/>
      <c r="ITT420" s="143"/>
      <c r="ITU420" s="138"/>
      <c r="ITV420" s="138"/>
      <c r="ITW420" s="144"/>
      <c r="ITX420" s="145"/>
      <c r="ITY420" s="139"/>
      <c r="ITZ420" s="140"/>
      <c r="IUA420" s="136"/>
      <c r="IUB420" s="141"/>
      <c r="IUC420" s="142"/>
      <c r="IUD420" s="143"/>
      <c r="IUE420" s="138"/>
      <c r="IUF420" s="138"/>
      <c r="IUG420" s="144"/>
      <c r="IUH420" s="145"/>
      <c r="IUI420" s="139"/>
      <c r="IUJ420" s="140"/>
      <c r="IUK420" s="136"/>
      <c r="IUL420" s="141"/>
      <c r="IUM420" s="142"/>
      <c r="IUN420" s="143"/>
      <c r="IUO420" s="138"/>
      <c r="IUP420" s="138"/>
      <c r="IUQ420" s="144"/>
      <c r="IUR420" s="145"/>
      <c r="IUS420" s="139"/>
      <c r="IUT420" s="140"/>
      <c r="IUU420" s="136"/>
      <c r="IUV420" s="141"/>
      <c r="IUW420" s="142"/>
      <c r="IUX420" s="143"/>
      <c r="IUY420" s="138"/>
      <c r="IUZ420" s="138"/>
      <c r="IVA420" s="144"/>
      <c r="IVB420" s="145"/>
      <c r="IVC420" s="139"/>
      <c r="IVD420" s="140"/>
      <c r="IVE420" s="136"/>
      <c r="IVF420" s="141"/>
      <c r="IVG420" s="142"/>
      <c r="IVH420" s="143"/>
      <c r="IVI420" s="138"/>
      <c r="IVJ420" s="138"/>
      <c r="IVK420" s="144"/>
      <c r="IVL420" s="145"/>
      <c r="IVM420" s="139"/>
      <c r="IVN420" s="140"/>
      <c r="IVO420" s="136"/>
      <c r="IVP420" s="141"/>
      <c r="IVQ420" s="142"/>
      <c r="IVR420" s="143"/>
      <c r="IVS420" s="138"/>
      <c r="IVT420" s="138"/>
      <c r="IVU420" s="144"/>
      <c r="IVV420" s="145"/>
      <c r="IVW420" s="139"/>
      <c r="IVX420" s="140"/>
      <c r="IVY420" s="136"/>
      <c r="IVZ420" s="141"/>
      <c r="IWA420" s="142"/>
      <c r="IWB420" s="143"/>
      <c r="IWC420" s="138"/>
      <c r="IWD420" s="138"/>
      <c r="IWE420" s="144"/>
      <c r="IWF420" s="145"/>
      <c r="IWG420" s="139"/>
      <c r="IWH420" s="140"/>
      <c r="IWI420" s="136"/>
      <c r="IWJ420" s="141"/>
      <c r="IWK420" s="142"/>
      <c r="IWL420" s="143"/>
      <c r="IWM420" s="138"/>
      <c r="IWN420" s="138"/>
      <c r="IWO420" s="144"/>
      <c r="IWP420" s="145"/>
      <c r="IWQ420" s="139"/>
      <c r="IWR420" s="140"/>
      <c r="IWS420" s="136"/>
      <c r="IWT420" s="141"/>
      <c r="IWU420" s="142"/>
      <c r="IWV420" s="143"/>
      <c r="IWW420" s="138"/>
      <c r="IWX420" s="138"/>
      <c r="IWY420" s="144"/>
      <c r="IWZ420" s="145"/>
      <c r="IXA420" s="139"/>
      <c r="IXB420" s="140"/>
      <c r="IXC420" s="136"/>
      <c r="IXD420" s="141"/>
      <c r="IXE420" s="142"/>
      <c r="IXF420" s="143"/>
      <c r="IXG420" s="138"/>
      <c r="IXH420" s="138"/>
      <c r="IXI420" s="144"/>
      <c r="IXJ420" s="145"/>
      <c r="IXK420" s="139"/>
      <c r="IXL420" s="140"/>
      <c r="IXM420" s="136"/>
      <c r="IXN420" s="141"/>
      <c r="IXO420" s="142"/>
      <c r="IXP420" s="143"/>
      <c r="IXQ420" s="138"/>
      <c r="IXR420" s="138"/>
      <c r="IXS420" s="144"/>
      <c r="IXT420" s="145"/>
      <c r="IXU420" s="139"/>
      <c r="IXV420" s="140"/>
      <c r="IXW420" s="136"/>
      <c r="IXX420" s="141"/>
      <c r="IXY420" s="142"/>
      <c r="IXZ420" s="143"/>
      <c r="IYA420" s="138"/>
      <c r="IYB420" s="138"/>
      <c r="IYC420" s="144"/>
      <c r="IYD420" s="145"/>
      <c r="IYE420" s="139"/>
      <c r="IYF420" s="140"/>
      <c r="IYG420" s="136"/>
      <c r="IYH420" s="141"/>
      <c r="IYI420" s="142"/>
      <c r="IYJ420" s="143"/>
      <c r="IYK420" s="138"/>
      <c r="IYL420" s="138"/>
      <c r="IYM420" s="144"/>
      <c r="IYN420" s="145"/>
      <c r="IYO420" s="139"/>
      <c r="IYP420" s="140"/>
      <c r="IYQ420" s="136"/>
      <c r="IYR420" s="141"/>
      <c r="IYS420" s="142"/>
      <c r="IYT420" s="143"/>
      <c r="IYU420" s="138"/>
      <c r="IYV420" s="138"/>
      <c r="IYW420" s="144"/>
      <c r="IYX420" s="145"/>
      <c r="IYY420" s="139"/>
      <c r="IYZ420" s="140"/>
      <c r="IZA420" s="136"/>
      <c r="IZB420" s="141"/>
      <c r="IZC420" s="142"/>
      <c r="IZD420" s="143"/>
      <c r="IZE420" s="138"/>
      <c r="IZF420" s="138"/>
      <c r="IZG420" s="144"/>
      <c r="IZH420" s="145"/>
      <c r="IZI420" s="139"/>
      <c r="IZJ420" s="140"/>
      <c r="IZK420" s="136"/>
      <c r="IZL420" s="141"/>
      <c r="IZM420" s="142"/>
      <c r="IZN420" s="143"/>
      <c r="IZO420" s="138"/>
      <c r="IZP420" s="138"/>
      <c r="IZQ420" s="144"/>
      <c r="IZR420" s="145"/>
      <c r="IZS420" s="139"/>
      <c r="IZT420" s="140"/>
      <c r="IZU420" s="136"/>
      <c r="IZV420" s="141"/>
      <c r="IZW420" s="142"/>
      <c r="IZX420" s="143"/>
      <c r="IZY420" s="138"/>
      <c r="IZZ420" s="138"/>
      <c r="JAA420" s="144"/>
      <c r="JAB420" s="145"/>
      <c r="JAC420" s="139"/>
      <c r="JAD420" s="140"/>
      <c r="JAE420" s="136"/>
      <c r="JAF420" s="141"/>
      <c r="JAG420" s="142"/>
      <c r="JAH420" s="143"/>
      <c r="JAI420" s="138"/>
      <c r="JAJ420" s="138"/>
      <c r="JAK420" s="144"/>
      <c r="JAL420" s="145"/>
      <c r="JAM420" s="139"/>
      <c r="JAN420" s="140"/>
      <c r="JAO420" s="136"/>
      <c r="JAP420" s="141"/>
      <c r="JAQ420" s="142"/>
      <c r="JAR420" s="143"/>
      <c r="JAS420" s="138"/>
      <c r="JAT420" s="138"/>
      <c r="JAU420" s="144"/>
      <c r="JAV420" s="145"/>
      <c r="JAW420" s="139"/>
      <c r="JAX420" s="140"/>
      <c r="JAY420" s="136"/>
      <c r="JAZ420" s="141"/>
      <c r="JBA420" s="142"/>
      <c r="JBB420" s="143"/>
      <c r="JBC420" s="138"/>
      <c r="JBD420" s="138"/>
      <c r="JBE420" s="144"/>
      <c r="JBF420" s="145"/>
      <c r="JBG420" s="139"/>
      <c r="JBH420" s="140"/>
      <c r="JBI420" s="136"/>
      <c r="JBJ420" s="141"/>
      <c r="JBK420" s="142"/>
      <c r="JBL420" s="143"/>
      <c r="JBM420" s="138"/>
      <c r="JBN420" s="138"/>
      <c r="JBO420" s="144"/>
      <c r="JBP420" s="145"/>
      <c r="JBQ420" s="139"/>
      <c r="JBR420" s="140"/>
      <c r="JBS420" s="136"/>
      <c r="JBT420" s="141"/>
      <c r="JBU420" s="142"/>
      <c r="JBV420" s="143"/>
      <c r="JBW420" s="138"/>
      <c r="JBX420" s="138"/>
      <c r="JBY420" s="144"/>
      <c r="JBZ420" s="145"/>
      <c r="JCA420" s="139"/>
      <c r="JCB420" s="140"/>
      <c r="JCC420" s="136"/>
      <c r="JCD420" s="141"/>
      <c r="JCE420" s="142"/>
      <c r="JCF420" s="143"/>
      <c r="JCG420" s="138"/>
      <c r="JCH420" s="138"/>
      <c r="JCI420" s="144"/>
      <c r="JCJ420" s="145"/>
      <c r="JCK420" s="139"/>
      <c r="JCL420" s="140"/>
      <c r="JCM420" s="136"/>
      <c r="JCN420" s="141"/>
      <c r="JCO420" s="142"/>
      <c r="JCP420" s="143"/>
      <c r="JCQ420" s="138"/>
      <c r="JCR420" s="138"/>
      <c r="JCS420" s="144"/>
      <c r="JCT420" s="145"/>
      <c r="JCU420" s="139"/>
      <c r="JCV420" s="140"/>
      <c r="JCW420" s="136"/>
      <c r="JCX420" s="141"/>
      <c r="JCY420" s="142"/>
      <c r="JCZ420" s="143"/>
      <c r="JDA420" s="138"/>
      <c r="JDB420" s="138"/>
      <c r="JDC420" s="144"/>
      <c r="JDD420" s="145"/>
      <c r="JDE420" s="139"/>
      <c r="JDF420" s="140"/>
      <c r="JDG420" s="136"/>
      <c r="JDH420" s="141"/>
      <c r="JDI420" s="142"/>
      <c r="JDJ420" s="143"/>
      <c r="JDK420" s="138"/>
      <c r="JDL420" s="138"/>
      <c r="JDM420" s="144"/>
      <c r="JDN420" s="145"/>
      <c r="JDO420" s="139"/>
      <c r="JDP420" s="140"/>
      <c r="JDQ420" s="136"/>
      <c r="JDR420" s="141"/>
      <c r="JDS420" s="142"/>
      <c r="JDT420" s="143"/>
      <c r="JDU420" s="138"/>
      <c r="JDV420" s="138"/>
      <c r="JDW420" s="144"/>
      <c r="JDX420" s="145"/>
      <c r="JDY420" s="139"/>
      <c r="JDZ420" s="140"/>
      <c r="JEA420" s="136"/>
      <c r="JEB420" s="141"/>
      <c r="JEC420" s="142"/>
      <c r="JED420" s="143"/>
      <c r="JEE420" s="138"/>
      <c r="JEF420" s="138"/>
      <c r="JEG420" s="144"/>
      <c r="JEH420" s="145"/>
      <c r="JEI420" s="139"/>
      <c r="JEJ420" s="140"/>
      <c r="JEK420" s="136"/>
      <c r="JEL420" s="141"/>
      <c r="JEM420" s="142"/>
      <c r="JEN420" s="143"/>
      <c r="JEO420" s="138"/>
      <c r="JEP420" s="138"/>
      <c r="JEQ420" s="144"/>
      <c r="JER420" s="145"/>
      <c r="JES420" s="139"/>
      <c r="JET420" s="140"/>
      <c r="JEU420" s="136"/>
      <c r="JEV420" s="141"/>
      <c r="JEW420" s="142"/>
      <c r="JEX420" s="143"/>
      <c r="JEY420" s="138"/>
      <c r="JEZ420" s="138"/>
      <c r="JFA420" s="144"/>
      <c r="JFB420" s="145"/>
      <c r="JFC420" s="139"/>
      <c r="JFD420" s="140"/>
      <c r="JFE420" s="136"/>
      <c r="JFF420" s="141"/>
      <c r="JFG420" s="142"/>
      <c r="JFH420" s="143"/>
      <c r="JFI420" s="138"/>
      <c r="JFJ420" s="138"/>
      <c r="JFK420" s="144"/>
      <c r="JFL420" s="145"/>
      <c r="JFM420" s="139"/>
      <c r="JFN420" s="140"/>
      <c r="JFO420" s="136"/>
      <c r="JFP420" s="141"/>
      <c r="JFQ420" s="142"/>
      <c r="JFR420" s="143"/>
      <c r="JFS420" s="138"/>
      <c r="JFT420" s="138"/>
      <c r="JFU420" s="144"/>
      <c r="JFV420" s="145"/>
      <c r="JFW420" s="139"/>
      <c r="JFX420" s="140"/>
      <c r="JFY420" s="136"/>
      <c r="JFZ420" s="141"/>
      <c r="JGA420" s="142"/>
      <c r="JGB420" s="143"/>
      <c r="JGC420" s="138"/>
      <c r="JGD420" s="138"/>
      <c r="JGE420" s="144"/>
      <c r="JGF420" s="145"/>
      <c r="JGG420" s="139"/>
      <c r="JGH420" s="140"/>
      <c r="JGI420" s="136"/>
      <c r="JGJ420" s="141"/>
      <c r="JGK420" s="142"/>
      <c r="JGL420" s="143"/>
      <c r="JGM420" s="138"/>
      <c r="JGN420" s="138"/>
      <c r="JGO420" s="144"/>
      <c r="JGP420" s="145"/>
      <c r="JGQ420" s="139"/>
      <c r="JGR420" s="140"/>
      <c r="JGS420" s="136"/>
      <c r="JGT420" s="141"/>
      <c r="JGU420" s="142"/>
      <c r="JGV420" s="143"/>
      <c r="JGW420" s="138"/>
      <c r="JGX420" s="138"/>
      <c r="JGY420" s="144"/>
      <c r="JGZ420" s="145"/>
      <c r="JHA420" s="139"/>
      <c r="JHB420" s="140"/>
      <c r="JHC420" s="136"/>
      <c r="JHD420" s="141"/>
      <c r="JHE420" s="142"/>
      <c r="JHF420" s="143"/>
      <c r="JHG420" s="138"/>
      <c r="JHH420" s="138"/>
      <c r="JHI420" s="144"/>
      <c r="JHJ420" s="145"/>
      <c r="JHK420" s="139"/>
      <c r="JHL420" s="140"/>
      <c r="JHM420" s="136"/>
      <c r="JHN420" s="141"/>
      <c r="JHO420" s="142"/>
      <c r="JHP420" s="143"/>
      <c r="JHQ420" s="138"/>
      <c r="JHR420" s="138"/>
      <c r="JHS420" s="144"/>
      <c r="JHT420" s="145"/>
      <c r="JHU420" s="139"/>
      <c r="JHV420" s="140"/>
      <c r="JHW420" s="136"/>
      <c r="JHX420" s="141"/>
      <c r="JHY420" s="142"/>
      <c r="JHZ420" s="143"/>
      <c r="JIA420" s="138"/>
      <c r="JIB420" s="138"/>
      <c r="JIC420" s="144"/>
      <c r="JID420" s="145"/>
      <c r="JIE420" s="139"/>
      <c r="JIF420" s="140"/>
      <c r="JIG420" s="136"/>
      <c r="JIH420" s="141"/>
      <c r="JII420" s="142"/>
      <c r="JIJ420" s="143"/>
      <c r="JIK420" s="138"/>
      <c r="JIL420" s="138"/>
      <c r="JIM420" s="144"/>
      <c r="JIN420" s="145"/>
      <c r="JIO420" s="139"/>
      <c r="JIP420" s="140"/>
      <c r="JIQ420" s="136"/>
      <c r="JIR420" s="141"/>
      <c r="JIS420" s="142"/>
      <c r="JIT420" s="143"/>
      <c r="JIU420" s="138"/>
      <c r="JIV420" s="138"/>
      <c r="JIW420" s="144"/>
      <c r="JIX420" s="145"/>
      <c r="JIY420" s="139"/>
      <c r="JIZ420" s="140"/>
      <c r="JJA420" s="136"/>
      <c r="JJB420" s="141"/>
      <c r="JJC420" s="142"/>
      <c r="JJD420" s="143"/>
      <c r="JJE420" s="138"/>
      <c r="JJF420" s="138"/>
      <c r="JJG420" s="144"/>
      <c r="JJH420" s="145"/>
      <c r="JJI420" s="139"/>
      <c r="JJJ420" s="140"/>
      <c r="JJK420" s="136"/>
      <c r="JJL420" s="141"/>
      <c r="JJM420" s="142"/>
      <c r="JJN420" s="143"/>
      <c r="JJO420" s="138"/>
      <c r="JJP420" s="138"/>
      <c r="JJQ420" s="144"/>
      <c r="JJR420" s="145"/>
      <c r="JJS420" s="139"/>
      <c r="JJT420" s="140"/>
      <c r="JJU420" s="136"/>
      <c r="JJV420" s="141"/>
      <c r="JJW420" s="142"/>
      <c r="JJX420" s="143"/>
      <c r="JJY420" s="138"/>
      <c r="JJZ420" s="138"/>
      <c r="JKA420" s="144"/>
      <c r="JKB420" s="145"/>
      <c r="JKC420" s="139"/>
      <c r="JKD420" s="140"/>
      <c r="JKE420" s="136"/>
      <c r="JKF420" s="141"/>
      <c r="JKG420" s="142"/>
      <c r="JKH420" s="143"/>
      <c r="JKI420" s="138"/>
      <c r="JKJ420" s="138"/>
      <c r="JKK420" s="144"/>
      <c r="JKL420" s="145"/>
      <c r="JKM420" s="139"/>
      <c r="JKN420" s="140"/>
      <c r="JKO420" s="136"/>
      <c r="JKP420" s="141"/>
      <c r="JKQ420" s="142"/>
      <c r="JKR420" s="143"/>
      <c r="JKS420" s="138"/>
      <c r="JKT420" s="138"/>
      <c r="JKU420" s="144"/>
      <c r="JKV420" s="145"/>
      <c r="JKW420" s="139"/>
      <c r="JKX420" s="140"/>
      <c r="JKY420" s="136"/>
      <c r="JKZ420" s="141"/>
      <c r="JLA420" s="142"/>
      <c r="JLB420" s="143"/>
      <c r="JLC420" s="138"/>
      <c r="JLD420" s="138"/>
      <c r="JLE420" s="144"/>
      <c r="JLF420" s="145"/>
      <c r="JLG420" s="139"/>
      <c r="JLH420" s="140"/>
      <c r="JLI420" s="136"/>
      <c r="JLJ420" s="141"/>
      <c r="JLK420" s="142"/>
      <c r="JLL420" s="143"/>
      <c r="JLM420" s="138"/>
      <c r="JLN420" s="138"/>
      <c r="JLO420" s="144"/>
      <c r="JLP420" s="145"/>
      <c r="JLQ420" s="139"/>
      <c r="JLR420" s="140"/>
      <c r="JLS420" s="136"/>
      <c r="JLT420" s="141"/>
      <c r="JLU420" s="142"/>
      <c r="JLV420" s="143"/>
      <c r="JLW420" s="138"/>
      <c r="JLX420" s="138"/>
      <c r="JLY420" s="144"/>
      <c r="JLZ420" s="145"/>
      <c r="JMA420" s="139"/>
      <c r="JMB420" s="140"/>
      <c r="JMC420" s="136"/>
      <c r="JMD420" s="141"/>
      <c r="JME420" s="142"/>
      <c r="JMF420" s="143"/>
      <c r="JMG420" s="138"/>
      <c r="JMH420" s="138"/>
      <c r="JMI420" s="144"/>
      <c r="JMJ420" s="145"/>
      <c r="JMK420" s="139"/>
      <c r="JML420" s="140"/>
      <c r="JMM420" s="136"/>
      <c r="JMN420" s="141"/>
      <c r="JMO420" s="142"/>
      <c r="JMP420" s="143"/>
      <c r="JMQ420" s="138"/>
      <c r="JMR420" s="138"/>
      <c r="JMS420" s="144"/>
      <c r="JMT420" s="145"/>
      <c r="JMU420" s="139"/>
      <c r="JMV420" s="140"/>
      <c r="JMW420" s="136"/>
      <c r="JMX420" s="141"/>
      <c r="JMY420" s="142"/>
      <c r="JMZ420" s="143"/>
      <c r="JNA420" s="138"/>
      <c r="JNB420" s="138"/>
      <c r="JNC420" s="144"/>
      <c r="JND420" s="145"/>
      <c r="JNE420" s="139"/>
      <c r="JNF420" s="140"/>
      <c r="JNG420" s="136"/>
      <c r="JNH420" s="141"/>
      <c r="JNI420" s="142"/>
      <c r="JNJ420" s="143"/>
      <c r="JNK420" s="138"/>
      <c r="JNL420" s="138"/>
      <c r="JNM420" s="144"/>
      <c r="JNN420" s="145"/>
      <c r="JNO420" s="139"/>
      <c r="JNP420" s="140"/>
      <c r="JNQ420" s="136"/>
      <c r="JNR420" s="141"/>
      <c r="JNS420" s="142"/>
      <c r="JNT420" s="143"/>
      <c r="JNU420" s="138"/>
      <c r="JNV420" s="138"/>
      <c r="JNW420" s="144"/>
      <c r="JNX420" s="145"/>
      <c r="JNY420" s="139"/>
      <c r="JNZ420" s="140"/>
      <c r="JOA420" s="136"/>
      <c r="JOB420" s="141"/>
      <c r="JOC420" s="142"/>
      <c r="JOD420" s="143"/>
      <c r="JOE420" s="138"/>
      <c r="JOF420" s="138"/>
      <c r="JOG420" s="144"/>
      <c r="JOH420" s="145"/>
      <c r="JOI420" s="139"/>
      <c r="JOJ420" s="140"/>
      <c r="JOK420" s="136"/>
      <c r="JOL420" s="141"/>
      <c r="JOM420" s="142"/>
      <c r="JON420" s="143"/>
      <c r="JOO420" s="138"/>
      <c r="JOP420" s="138"/>
      <c r="JOQ420" s="144"/>
      <c r="JOR420" s="145"/>
      <c r="JOS420" s="139"/>
      <c r="JOT420" s="140"/>
      <c r="JOU420" s="136"/>
      <c r="JOV420" s="141"/>
      <c r="JOW420" s="142"/>
      <c r="JOX420" s="143"/>
      <c r="JOY420" s="138"/>
      <c r="JOZ420" s="138"/>
      <c r="JPA420" s="144"/>
      <c r="JPB420" s="145"/>
      <c r="JPC420" s="139"/>
      <c r="JPD420" s="140"/>
      <c r="JPE420" s="136"/>
      <c r="JPF420" s="141"/>
      <c r="JPG420" s="142"/>
      <c r="JPH420" s="143"/>
      <c r="JPI420" s="138"/>
      <c r="JPJ420" s="138"/>
      <c r="JPK420" s="144"/>
      <c r="JPL420" s="145"/>
      <c r="JPM420" s="139"/>
      <c r="JPN420" s="140"/>
      <c r="JPO420" s="136"/>
      <c r="JPP420" s="141"/>
      <c r="JPQ420" s="142"/>
      <c r="JPR420" s="143"/>
      <c r="JPS420" s="138"/>
      <c r="JPT420" s="138"/>
      <c r="JPU420" s="144"/>
      <c r="JPV420" s="145"/>
      <c r="JPW420" s="139"/>
      <c r="JPX420" s="140"/>
      <c r="JPY420" s="136"/>
      <c r="JPZ420" s="141"/>
      <c r="JQA420" s="142"/>
      <c r="JQB420" s="143"/>
      <c r="JQC420" s="138"/>
      <c r="JQD420" s="138"/>
      <c r="JQE420" s="144"/>
      <c r="JQF420" s="145"/>
      <c r="JQG420" s="139"/>
      <c r="JQH420" s="140"/>
      <c r="JQI420" s="136"/>
      <c r="JQJ420" s="141"/>
      <c r="JQK420" s="142"/>
      <c r="JQL420" s="143"/>
      <c r="JQM420" s="138"/>
      <c r="JQN420" s="138"/>
      <c r="JQO420" s="144"/>
      <c r="JQP420" s="145"/>
      <c r="JQQ420" s="139"/>
      <c r="JQR420" s="140"/>
      <c r="JQS420" s="136"/>
      <c r="JQT420" s="141"/>
      <c r="JQU420" s="142"/>
      <c r="JQV420" s="143"/>
      <c r="JQW420" s="138"/>
      <c r="JQX420" s="138"/>
      <c r="JQY420" s="144"/>
      <c r="JQZ420" s="145"/>
      <c r="JRA420" s="139"/>
      <c r="JRB420" s="140"/>
      <c r="JRC420" s="136"/>
      <c r="JRD420" s="141"/>
      <c r="JRE420" s="142"/>
      <c r="JRF420" s="143"/>
      <c r="JRG420" s="138"/>
      <c r="JRH420" s="138"/>
      <c r="JRI420" s="144"/>
      <c r="JRJ420" s="145"/>
      <c r="JRK420" s="139"/>
      <c r="JRL420" s="140"/>
      <c r="JRM420" s="136"/>
      <c r="JRN420" s="141"/>
      <c r="JRO420" s="142"/>
      <c r="JRP420" s="143"/>
      <c r="JRQ420" s="138"/>
      <c r="JRR420" s="138"/>
      <c r="JRS420" s="144"/>
      <c r="JRT420" s="145"/>
      <c r="JRU420" s="139"/>
      <c r="JRV420" s="140"/>
      <c r="JRW420" s="136"/>
      <c r="JRX420" s="141"/>
      <c r="JRY420" s="142"/>
      <c r="JRZ420" s="143"/>
      <c r="JSA420" s="138"/>
      <c r="JSB420" s="138"/>
      <c r="JSC420" s="144"/>
      <c r="JSD420" s="145"/>
      <c r="JSE420" s="139"/>
      <c r="JSF420" s="140"/>
      <c r="JSG420" s="136"/>
      <c r="JSH420" s="141"/>
      <c r="JSI420" s="142"/>
      <c r="JSJ420" s="143"/>
      <c r="JSK420" s="138"/>
      <c r="JSL420" s="138"/>
      <c r="JSM420" s="144"/>
      <c r="JSN420" s="145"/>
      <c r="JSO420" s="139"/>
      <c r="JSP420" s="140"/>
      <c r="JSQ420" s="136"/>
      <c r="JSR420" s="141"/>
      <c r="JSS420" s="142"/>
      <c r="JST420" s="143"/>
      <c r="JSU420" s="138"/>
      <c r="JSV420" s="138"/>
      <c r="JSW420" s="144"/>
      <c r="JSX420" s="145"/>
      <c r="JSY420" s="139"/>
      <c r="JSZ420" s="140"/>
      <c r="JTA420" s="136"/>
      <c r="JTB420" s="141"/>
      <c r="JTC420" s="142"/>
      <c r="JTD420" s="143"/>
      <c r="JTE420" s="138"/>
      <c r="JTF420" s="138"/>
      <c r="JTG420" s="144"/>
      <c r="JTH420" s="145"/>
      <c r="JTI420" s="139"/>
      <c r="JTJ420" s="140"/>
      <c r="JTK420" s="136"/>
      <c r="JTL420" s="141"/>
      <c r="JTM420" s="142"/>
      <c r="JTN420" s="143"/>
      <c r="JTO420" s="138"/>
      <c r="JTP420" s="138"/>
      <c r="JTQ420" s="144"/>
      <c r="JTR420" s="145"/>
      <c r="JTS420" s="139"/>
      <c r="JTT420" s="140"/>
      <c r="JTU420" s="136"/>
      <c r="JTV420" s="141"/>
      <c r="JTW420" s="142"/>
      <c r="JTX420" s="143"/>
      <c r="JTY420" s="138"/>
      <c r="JTZ420" s="138"/>
      <c r="JUA420" s="144"/>
      <c r="JUB420" s="145"/>
      <c r="JUC420" s="139"/>
      <c r="JUD420" s="140"/>
      <c r="JUE420" s="136"/>
      <c r="JUF420" s="141"/>
      <c r="JUG420" s="142"/>
      <c r="JUH420" s="143"/>
      <c r="JUI420" s="138"/>
      <c r="JUJ420" s="138"/>
      <c r="JUK420" s="144"/>
      <c r="JUL420" s="145"/>
      <c r="JUM420" s="139"/>
      <c r="JUN420" s="140"/>
      <c r="JUO420" s="136"/>
      <c r="JUP420" s="141"/>
      <c r="JUQ420" s="142"/>
      <c r="JUR420" s="143"/>
      <c r="JUS420" s="138"/>
      <c r="JUT420" s="138"/>
      <c r="JUU420" s="144"/>
      <c r="JUV420" s="145"/>
      <c r="JUW420" s="139"/>
      <c r="JUX420" s="140"/>
      <c r="JUY420" s="136"/>
      <c r="JUZ420" s="141"/>
      <c r="JVA420" s="142"/>
      <c r="JVB420" s="143"/>
      <c r="JVC420" s="138"/>
      <c r="JVD420" s="138"/>
      <c r="JVE420" s="144"/>
      <c r="JVF420" s="145"/>
      <c r="JVG420" s="139"/>
      <c r="JVH420" s="140"/>
      <c r="JVI420" s="136"/>
      <c r="JVJ420" s="141"/>
      <c r="JVK420" s="142"/>
      <c r="JVL420" s="143"/>
      <c r="JVM420" s="138"/>
      <c r="JVN420" s="138"/>
      <c r="JVO420" s="144"/>
      <c r="JVP420" s="145"/>
      <c r="JVQ420" s="139"/>
      <c r="JVR420" s="140"/>
      <c r="JVS420" s="136"/>
      <c r="JVT420" s="141"/>
      <c r="JVU420" s="142"/>
      <c r="JVV420" s="143"/>
      <c r="JVW420" s="138"/>
      <c r="JVX420" s="138"/>
      <c r="JVY420" s="144"/>
      <c r="JVZ420" s="145"/>
      <c r="JWA420" s="139"/>
      <c r="JWB420" s="140"/>
      <c r="JWC420" s="136"/>
      <c r="JWD420" s="141"/>
      <c r="JWE420" s="142"/>
      <c r="JWF420" s="143"/>
      <c r="JWG420" s="138"/>
      <c r="JWH420" s="138"/>
      <c r="JWI420" s="144"/>
      <c r="JWJ420" s="145"/>
      <c r="JWK420" s="139"/>
      <c r="JWL420" s="140"/>
      <c r="JWM420" s="136"/>
      <c r="JWN420" s="141"/>
      <c r="JWO420" s="142"/>
      <c r="JWP420" s="143"/>
      <c r="JWQ420" s="138"/>
      <c r="JWR420" s="138"/>
      <c r="JWS420" s="144"/>
      <c r="JWT420" s="145"/>
      <c r="JWU420" s="139"/>
      <c r="JWV420" s="140"/>
      <c r="JWW420" s="136"/>
      <c r="JWX420" s="141"/>
      <c r="JWY420" s="142"/>
      <c r="JWZ420" s="143"/>
      <c r="JXA420" s="138"/>
      <c r="JXB420" s="138"/>
      <c r="JXC420" s="144"/>
      <c r="JXD420" s="145"/>
      <c r="JXE420" s="139"/>
      <c r="JXF420" s="140"/>
      <c r="JXG420" s="136"/>
      <c r="JXH420" s="141"/>
      <c r="JXI420" s="142"/>
      <c r="JXJ420" s="143"/>
      <c r="JXK420" s="138"/>
      <c r="JXL420" s="138"/>
      <c r="JXM420" s="144"/>
      <c r="JXN420" s="145"/>
      <c r="JXO420" s="139"/>
      <c r="JXP420" s="140"/>
      <c r="JXQ420" s="136"/>
      <c r="JXR420" s="141"/>
      <c r="JXS420" s="142"/>
      <c r="JXT420" s="143"/>
      <c r="JXU420" s="138"/>
      <c r="JXV420" s="138"/>
      <c r="JXW420" s="144"/>
      <c r="JXX420" s="145"/>
      <c r="JXY420" s="139"/>
      <c r="JXZ420" s="140"/>
      <c r="JYA420" s="136"/>
      <c r="JYB420" s="141"/>
      <c r="JYC420" s="142"/>
      <c r="JYD420" s="143"/>
      <c r="JYE420" s="138"/>
      <c r="JYF420" s="138"/>
      <c r="JYG420" s="144"/>
      <c r="JYH420" s="145"/>
      <c r="JYI420" s="139"/>
      <c r="JYJ420" s="140"/>
      <c r="JYK420" s="136"/>
      <c r="JYL420" s="141"/>
      <c r="JYM420" s="142"/>
      <c r="JYN420" s="143"/>
      <c r="JYO420" s="138"/>
      <c r="JYP420" s="138"/>
      <c r="JYQ420" s="144"/>
      <c r="JYR420" s="145"/>
      <c r="JYS420" s="139"/>
      <c r="JYT420" s="140"/>
      <c r="JYU420" s="136"/>
      <c r="JYV420" s="141"/>
      <c r="JYW420" s="142"/>
      <c r="JYX420" s="143"/>
      <c r="JYY420" s="138"/>
      <c r="JYZ420" s="138"/>
      <c r="JZA420" s="144"/>
      <c r="JZB420" s="145"/>
      <c r="JZC420" s="139"/>
      <c r="JZD420" s="140"/>
      <c r="JZE420" s="136"/>
      <c r="JZF420" s="141"/>
      <c r="JZG420" s="142"/>
      <c r="JZH420" s="143"/>
      <c r="JZI420" s="138"/>
      <c r="JZJ420" s="138"/>
      <c r="JZK420" s="144"/>
      <c r="JZL420" s="145"/>
      <c r="JZM420" s="139"/>
      <c r="JZN420" s="140"/>
      <c r="JZO420" s="136"/>
      <c r="JZP420" s="141"/>
      <c r="JZQ420" s="142"/>
      <c r="JZR420" s="143"/>
      <c r="JZS420" s="138"/>
      <c r="JZT420" s="138"/>
      <c r="JZU420" s="144"/>
      <c r="JZV420" s="145"/>
      <c r="JZW420" s="139"/>
      <c r="JZX420" s="140"/>
      <c r="JZY420" s="136"/>
      <c r="JZZ420" s="141"/>
      <c r="KAA420" s="142"/>
      <c r="KAB420" s="143"/>
      <c r="KAC420" s="138"/>
      <c r="KAD420" s="138"/>
      <c r="KAE420" s="144"/>
      <c r="KAF420" s="145"/>
      <c r="KAG420" s="139"/>
      <c r="KAH420" s="140"/>
      <c r="KAI420" s="136"/>
      <c r="KAJ420" s="141"/>
      <c r="KAK420" s="142"/>
      <c r="KAL420" s="143"/>
      <c r="KAM420" s="138"/>
      <c r="KAN420" s="138"/>
      <c r="KAO420" s="144"/>
      <c r="KAP420" s="145"/>
      <c r="KAQ420" s="139"/>
      <c r="KAR420" s="140"/>
      <c r="KAS420" s="136"/>
      <c r="KAT420" s="141"/>
      <c r="KAU420" s="142"/>
      <c r="KAV420" s="143"/>
      <c r="KAW420" s="138"/>
      <c r="KAX420" s="138"/>
      <c r="KAY420" s="144"/>
      <c r="KAZ420" s="145"/>
      <c r="KBA420" s="139"/>
      <c r="KBB420" s="140"/>
      <c r="KBC420" s="136"/>
      <c r="KBD420" s="141"/>
      <c r="KBE420" s="142"/>
      <c r="KBF420" s="143"/>
      <c r="KBG420" s="138"/>
      <c r="KBH420" s="138"/>
      <c r="KBI420" s="144"/>
      <c r="KBJ420" s="145"/>
      <c r="KBK420" s="139"/>
      <c r="KBL420" s="140"/>
      <c r="KBM420" s="136"/>
      <c r="KBN420" s="141"/>
      <c r="KBO420" s="142"/>
      <c r="KBP420" s="143"/>
      <c r="KBQ420" s="138"/>
      <c r="KBR420" s="138"/>
      <c r="KBS420" s="144"/>
      <c r="KBT420" s="145"/>
      <c r="KBU420" s="139"/>
      <c r="KBV420" s="140"/>
      <c r="KBW420" s="136"/>
      <c r="KBX420" s="141"/>
      <c r="KBY420" s="142"/>
      <c r="KBZ420" s="143"/>
      <c r="KCA420" s="138"/>
      <c r="KCB420" s="138"/>
      <c r="KCC420" s="144"/>
      <c r="KCD420" s="145"/>
      <c r="KCE420" s="139"/>
      <c r="KCF420" s="140"/>
      <c r="KCG420" s="136"/>
      <c r="KCH420" s="141"/>
      <c r="KCI420" s="142"/>
      <c r="KCJ420" s="143"/>
      <c r="KCK420" s="138"/>
      <c r="KCL420" s="138"/>
      <c r="KCM420" s="144"/>
      <c r="KCN420" s="145"/>
      <c r="KCO420" s="139"/>
      <c r="KCP420" s="140"/>
      <c r="KCQ420" s="136"/>
      <c r="KCR420" s="141"/>
      <c r="KCS420" s="142"/>
      <c r="KCT420" s="143"/>
      <c r="KCU420" s="138"/>
      <c r="KCV420" s="138"/>
      <c r="KCW420" s="144"/>
      <c r="KCX420" s="145"/>
      <c r="KCY420" s="139"/>
      <c r="KCZ420" s="140"/>
      <c r="KDA420" s="136"/>
      <c r="KDB420" s="141"/>
      <c r="KDC420" s="142"/>
      <c r="KDD420" s="143"/>
      <c r="KDE420" s="138"/>
      <c r="KDF420" s="138"/>
      <c r="KDG420" s="144"/>
      <c r="KDH420" s="145"/>
      <c r="KDI420" s="139"/>
      <c r="KDJ420" s="140"/>
      <c r="KDK420" s="136"/>
      <c r="KDL420" s="141"/>
      <c r="KDM420" s="142"/>
      <c r="KDN420" s="143"/>
      <c r="KDO420" s="138"/>
      <c r="KDP420" s="138"/>
      <c r="KDQ420" s="144"/>
      <c r="KDR420" s="145"/>
      <c r="KDS420" s="139"/>
      <c r="KDT420" s="140"/>
      <c r="KDU420" s="136"/>
      <c r="KDV420" s="141"/>
      <c r="KDW420" s="142"/>
      <c r="KDX420" s="143"/>
      <c r="KDY420" s="138"/>
      <c r="KDZ420" s="138"/>
      <c r="KEA420" s="144"/>
      <c r="KEB420" s="145"/>
      <c r="KEC420" s="139"/>
      <c r="KED420" s="140"/>
      <c r="KEE420" s="136"/>
      <c r="KEF420" s="141"/>
      <c r="KEG420" s="142"/>
      <c r="KEH420" s="143"/>
      <c r="KEI420" s="138"/>
      <c r="KEJ420" s="138"/>
      <c r="KEK420" s="144"/>
      <c r="KEL420" s="145"/>
      <c r="KEM420" s="139"/>
      <c r="KEN420" s="140"/>
      <c r="KEO420" s="136"/>
      <c r="KEP420" s="141"/>
      <c r="KEQ420" s="142"/>
      <c r="KER420" s="143"/>
      <c r="KES420" s="138"/>
      <c r="KET420" s="138"/>
      <c r="KEU420" s="144"/>
      <c r="KEV420" s="145"/>
      <c r="KEW420" s="139"/>
      <c r="KEX420" s="140"/>
      <c r="KEY420" s="136"/>
      <c r="KEZ420" s="141"/>
      <c r="KFA420" s="142"/>
      <c r="KFB420" s="143"/>
      <c r="KFC420" s="138"/>
      <c r="KFD420" s="138"/>
      <c r="KFE420" s="144"/>
      <c r="KFF420" s="145"/>
      <c r="KFG420" s="139"/>
      <c r="KFH420" s="140"/>
      <c r="KFI420" s="136"/>
      <c r="KFJ420" s="141"/>
      <c r="KFK420" s="142"/>
      <c r="KFL420" s="143"/>
      <c r="KFM420" s="138"/>
      <c r="KFN420" s="138"/>
      <c r="KFO420" s="144"/>
      <c r="KFP420" s="145"/>
      <c r="KFQ420" s="139"/>
      <c r="KFR420" s="140"/>
      <c r="KFS420" s="136"/>
      <c r="KFT420" s="141"/>
      <c r="KFU420" s="142"/>
      <c r="KFV420" s="143"/>
      <c r="KFW420" s="138"/>
      <c r="KFX420" s="138"/>
      <c r="KFY420" s="144"/>
      <c r="KFZ420" s="145"/>
      <c r="KGA420" s="139"/>
      <c r="KGB420" s="140"/>
      <c r="KGC420" s="136"/>
      <c r="KGD420" s="141"/>
      <c r="KGE420" s="142"/>
      <c r="KGF420" s="143"/>
      <c r="KGG420" s="138"/>
      <c r="KGH420" s="138"/>
      <c r="KGI420" s="144"/>
      <c r="KGJ420" s="145"/>
      <c r="KGK420" s="139"/>
      <c r="KGL420" s="140"/>
      <c r="KGM420" s="136"/>
      <c r="KGN420" s="141"/>
      <c r="KGO420" s="142"/>
      <c r="KGP420" s="143"/>
      <c r="KGQ420" s="138"/>
      <c r="KGR420" s="138"/>
      <c r="KGS420" s="144"/>
      <c r="KGT420" s="145"/>
      <c r="KGU420" s="139"/>
      <c r="KGV420" s="140"/>
      <c r="KGW420" s="136"/>
      <c r="KGX420" s="141"/>
      <c r="KGY420" s="142"/>
      <c r="KGZ420" s="143"/>
      <c r="KHA420" s="138"/>
      <c r="KHB420" s="138"/>
      <c r="KHC420" s="144"/>
      <c r="KHD420" s="145"/>
      <c r="KHE420" s="139"/>
      <c r="KHF420" s="140"/>
      <c r="KHG420" s="136"/>
      <c r="KHH420" s="141"/>
      <c r="KHI420" s="142"/>
      <c r="KHJ420" s="143"/>
      <c r="KHK420" s="138"/>
      <c r="KHL420" s="138"/>
      <c r="KHM420" s="144"/>
      <c r="KHN420" s="145"/>
      <c r="KHO420" s="139"/>
      <c r="KHP420" s="140"/>
      <c r="KHQ420" s="136"/>
      <c r="KHR420" s="141"/>
      <c r="KHS420" s="142"/>
      <c r="KHT420" s="143"/>
      <c r="KHU420" s="138"/>
      <c r="KHV420" s="138"/>
      <c r="KHW420" s="144"/>
      <c r="KHX420" s="145"/>
      <c r="KHY420" s="139"/>
      <c r="KHZ420" s="140"/>
      <c r="KIA420" s="136"/>
      <c r="KIB420" s="141"/>
      <c r="KIC420" s="142"/>
      <c r="KID420" s="143"/>
      <c r="KIE420" s="138"/>
      <c r="KIF420" s="138"/>
      <c r="KIG420" s="144"/>
      <c r="KIH420" s="145"/>
      <c r="KII420" s="139"/>
      <c r="KIJ420" s="140"/>
      <c r="KIK420" s="136"/>
      <c r="KIL420" s="141"/>
      <c r="KIM420" s="142"/>
      <c r="KIN420" s="143"/>
      <c r="KIO420" s="138"/>
      <c r="KIP420" s="138"/>
      <c r="KIQ420" s="144"/>
      <c r="KIR420" s="145"/>
      <c r="KIS420" s="139"/>
      <c r="KIT420" s="140"/>
      <c r="KIU420" s="136"/>
      <c r="KIV420" s="141"/>
      <c r="KIW420" s="142"/>
      <c r="KIX420" s="143"/>
      <c r="KIY420" s="138"/>
      <c r="KIZ420" s="138"/>
      <c r="KJA420" s="144"/>
      <c r="KJB420" s="145"/>
      <c r="KJC420" s="139"/>
      <c r="KJD420" s="140"/>
      <c r="KJE420" s="136"/>
      <c r="KJF420" s="141"/>
      <c r="KJG420" s="142"/>
      <c r="KJH420" s="143"/>
      <c r="KJI420" s="138"/>
      <c r="KJJ420" s="138"/>
      <c r="KJK420" s="144"/>
      <c r="KJL420" s="145"/>
      <c r="KJM420" s="139"/>
      <c r="KJN420" s="140"/>
      <c r="KJO420" s="136"/>
      <c r="KJP420" s="141"/>
      <c r="KJQ420" s="142"/>
      <c r="KJR420" s="143"/>
      <c r="KJS420" s="138"/>
      <c r="KJT420" s="138"/>
      <c r="KJU420" s="144"/>
      <c r="KJV420" s="145"/>
      <c r="KJW420" s="139"/>
      <c r="KJX420" s="140"/>
      <c r="KJY420" s="136"/>
      <c r="KJZ420" s="141"/>
      <c r="KKA420" s="142"/>
      <c r="KKB420" s="143"/>
      <c r="KKC420" s="138"/>
      <c r="KKD420" s="138"/>
      <c r="KKE420" s="144"/>
      <c r="KKF420" s="145"/>
      <c r="KKG420" s="139"/>
      <c r="KKH420" s="140"/>
      <c r="KKI420" s="136"/>
      <c r="KKJ420" s="141"/>
      <c r="KKK420" s="142"/>
      <c r="KKL420" s="143"/>
      <c r="KKM420" s="138"/>
      <c r="KKN420" s="138"/>
      <c r="KKO420" s="144"/>
      <c r="KKP420" s="145"/>
      <c r="KKQ420" s="139"/>
      <c r="KKR420" s="140"/>
      <c r="KKS420" s="136"/>
      <c r="KKT420" s="141"/>
      <c r="KKU420" s="142"/>
      <c r="KKV420" s="143"/>
      <c r="KKW420" s="138"/>
      <c r="KKX420" s="138"/>
      <c r="KKY420" s="144"/>
      <c r="KKZ420" s="145"/>
      <c r="KLA420" s="139"/>
      <c r="KLB420" s="140"/>
      <c r="KLC420" s="136"/>
      <c r="KLD420" s="141"/>
      <c r="KLE420" s="142"/>
      <c r="KLF420" s="143"/>
      <c r="KLG420" s="138"/>
      <c r="KLH420" s="138"/>
      <c r="KLI420" s="144"/>
      <c r="KLJ420" s="145"/>
      <c r="KLK420" s="139"/>
      <c r="KLL420" s="140"/>
      <c r="KLM420" s="136"/>
      <c r="KLN420" s="141"/>
      <c r="KLO420" s="142"/>
      <c r="KLP420" s="143"/>
      <c r="KLQ420" s="138"/>
      <c r="KLR420" s="138"/>
      <c r="KLS420" s="144"/>
      <c r="KLT420" s="145"/>
      <c r="KLU420" s="139"/>
      <c r="KLV420" s="140"/>
      <c r="KLW420" s="136"/>
      <c r="KLX420" s="141"/>
      <c r="KLY420" s="142"/>
      <c r="KLZ420" s="143"/>
      <c r="KMA420" s="138"/>
      <c r="KMB420" s="138"/>
      <c r="KMC420" s="144"/>
      <c r="KMD420" s="145"/>
      <c r="KME420" s="139"/>
      <c r="KMF420" s="140"/>
      <c r="KMG420" s="136"/>
      <c r="KMH420" s="141"/>
      <c r="KMI420" s="142"/>
      <c r="KMJ420" s="143"/>
      <c r="KMK420" s="138"/>
      <c r="KML420" s="138"/>
      <c r="KMM420" s="144"/>
      <c r="KMN420" s="145"/>
      <c r="KMO420" s="139"/>
      <c r="KMP420" s="140"/>
      <c r="KMQ420" s="136"/>
      <c r="KMR420" s="141"/>
      <c r="KMS420" s="142"/>
      <c r="KMT420" s="143"/>
      <c r="KMU420" s="138"/>
      <c r="KMV420" s="138"/>
      <c r="KMW420" s="144"/>
      <c r="KMX420" s="145"/>
      <c r="KMY420" s="139"/>
      <c r="KMZ420" s="140"/>
      <c r="KNA420" s="136"/>
      <c r="KNB420" s="141"/>
      <c r="KNC420" s="142"/>
      <c r="KND420" s="143"/>
      <c r="KNE420" s="138"/>
      <c r="KNF420" s="138"/>
      <c r="KNG420" s="144"/>
      <c r="KNH420" s="145"/>
      <c r="KNI420" s="139"/>
      <c r="KNJ420" s="140"/>
      <c r="KNK420" s="136"/>
      <c r="KNL420" s="141"/>
      <c r="KNM420" s="142"/>
      <c r="KNN420" s="143"/>
      <c r="KNO420" s="138"/>
      <c r="KNP420" s="138"/>
      <c r="KNQ420" s="144"/>
      <c r="KNR420" s="145"/>
      <c r="KNS420" s="139"/>
      <c r="KNT420" s="140"/>
      <c r="KNU420" s="136"/>
      <c r="KNV420" s="141"/>
      <c r="KNW420" s="142"/>
      <c r="KNX420" s="143"/>
      <c r="KNY420" s="138"/>
      <c r="KNZ420" s="138"/>
      <c r="KOA420" s="144"/>
      <c r="KOB420" s="145"/>
      <c r="KOC420" s="139"/>
      <c r="KOD420" s="140"/>
      <c r="KOE420" s="136"/>
      <c r="KOF420" s="141"/>
      <c r="KOG420" s="142"/>
      <c r="KOH420" s="143"/>
      <c r="KOI420" s="138"/>
      <c r="KOJ420" s="138"/>
      <c r="KOK420" s="144"/>
      <c r="KOL420" s="145"/>
      <c r="KOM420" s="139"/>
      <c r="KON420" s="140"/>
      <c r="KOO420" s="136"/>
      <c r="KOP420" s="141"/>
      <c r="KOQ420" s="142"/>
      <c r="KOR420" s="143"/>
      <c r="KOS420" s="138"/>
      <c r="KOT420" s="138"/>
      <c r="KOU420" s="144"/>
      <c r="KOV420" s="145"/>
      <c r="KOW420" s="139"/>
      <c r="KOX420" s="140"/>
      <c r="KOY420" s="136"/>
      <c r="KOZ420" s="141"/>
      <c r="KPA420" s="142"/>
      <c r="KPB420" s="143"/>
      <c r="KPC420" s="138"/>
      <c r="KPD420" s="138"/>
      <c r="KPE420" s="144"/>
      <c r="KPF420" s="145"/>
      <c r="KPG420" s="139"/>
      <c r="KPH420" s="140"/>
      <c r="KPI420" s="136"/>
      <c r="KPJ420" s="141"/>
      <c r="KPK420" s="142"/>
      <c r="KPL420" s="143"/>
      <c r="KPM420" s="138"/>
      <c r="KPN420" s="138"/>
      <c r="KPO420" s="144"/>
      <c r="KPP420" s="145"/>
      <c r="KPQ420" s="139"/>
      <c r="KPR420" s="140"/>
      <c r="KPS420" s="136"/>
      <c r="KPT420" s="141"/>
      <c r="KPU420" s="142"/>
      <c r="KPV420" s="143"/>
      <c r="KPW420" s="138"/>
      <c r="KPX420" s="138"/>
      <c r="KPY420" s="144"/>
      <c r="KPZ420" s="145"/>
      <c r="KQA420" s="139"/>
      <c r="KQB420" s="140"/>
      <c r="KQC420" s="136"/>
      <c r="KQD420" s="141"/>
      <c r="KQE420" s="142"/>
      <c r="KQF420" s="143"/>
      <c r="KQG420" s="138"/>
      <c r="KQH420" s="138"/>
      <c r="KQI420" s="144"/>
      <c r="KQJ420" s="145"/>
      <c r="KQK420" s="139"/>
      <c r="KQL420" s="140"/>
      <c r="KQM420" s="136"/>
      <c r="KQN420" s="141"/>
      <c r="KQO420" s="142"/>
      <c r="KQP420" s="143"/>
      <c r="KQQ420" s="138"/>
      <c r="KQR420" s="138"/>
      <c r="KQS420" s="144"/>
      <c r="KQT420" s="145"/>
      <c r="KQU420" s="139"/>
      <c r="KQV420" s="140"/>
      <c r="KQW420" s="136"/>
      <c r="KQX420" s="141"/>
      <c r="KQY420" s="142"/>
      <c r="KQZ420" s="143"/>
      <c r="KRA420" s="138"/>
      <c r="KRB420" s="138"/>
      <c r="KRC420" s="144"/>
      <c r="KRD420" s="145"/>
      <c r="KRE420" s="139"/>
      <c r="KRF420" s="140"/>
      <c r="KRG420" s="136"/>
      <c r="KRH420" s="141"/>
      <c r="KRI420" s="142"/>
      <c r="KRJ420" s="143"/>
      <c r="KRK420" s="138"/>
      <c r="KRL420" s="138"/>
      <c r="KRM420" s="144"/>
      <c r="KRN420" s="145"/>
      <c r="KRO420" s="139"/>
      <c r="KRP420" s="140"/>
      <c r="KRQ420" s="136"/>
      <c r="KRR420" s="141"/>
      <c r="KRS420" s="142"/>
      <c r="KRT420" s="143"/>
      <c r="KRU420" s="138"/>
      <c r="KRV420" s="138"/>
      <c r="KRW420" s="144"/>
      <c r="KRX420" s="145"/>
      <c r="KRY420" s="139"/>
      <c r="KRZ420" s="140"/>
      <c r="KSA420" s="136"/>
      <c r="KSB420" s="141"/>
      <c r="KSC420" s="142"/>
      <c r="KSD420" s="143"/>
      <c r="KSE420" s="138"/>
      <c r="KSF420" s="138"/>
      <c r="KSG420" s="144"/>
      <c r="KSH420" s="145"/>
      <c r="KSI420" s="139"/>
      <c r="KSJ420" s="140"/>
      <c r="KSK420" s="136"/>
      <c r="KSL420" s="141"/>
      <c r="KSM420" s="142"/>
      <c r="KSN420" s="143"/>
      <c r="KSO420" s="138"/>
      <c r="KSP420" s="138"/>
      <c r="KSQ420" s="144"/>
      <c r="KSR420" s="145"/>
      <c r="KSS420" s="139"/>
      <c r="KST420" s="140"/>
      <c r="KSU420" s="136"/>
      <c r="KSV420" s="141"/>
      <c r="KSW420" s="142"/>
      <c r="KSX420" s="143"/>
      <c r="KSY420" s="138"/>
      <c r="KSZ420" s="138"/>
      <c r="KTA420" s="144"/>
      <c r="KTB420" s="145"/>
      <c r="KTC420" s="139"/>
      <c r="KTD420" s="140"/>
      <c r="KTE420" s="136"/>
      <c r="KTF420" s="141"/>
      <c r="KTG420" s="142"/>
      <c r="KTH420" s="143"/>
      <c r="KTI420" s="138"/>
      <c r="KTJ420" s="138"/>
      <c r="KTK420" s="144"/>
      <c r="KTL420" s="145"/>
      <c r="KTM420" s="139"/>
      <c r="KTN420" s="140"/>
      <c r="KTO420" s="136"/>
      <c r="KTP420" s="141"/>
      <c r="KTQ420" s="142"/>
      <c r="KTR420" s="143"/>
      <c r="KTS420" s="138"/>
      <c r="KTT420" s="138"/>
      <c r="KTU420" s="144"/>
      <c r="KTV420" s="145"/>
      <c r="KTW420" s="139"/>
      <c r="KTX420" s="140"/>
      <c r="KTY420" s="136"/>
      <c r="KTZ420" s="141"/>
      <c r="KUA420" s="142"/>
      <c r="KUB420" s="143"/>
      <c r="KUC420" s="138"/>
      <c r="KUD420" s="138"/>
      <c r="KUE420" s="144"/>
      <c r="KUF420" s="145"/>
      <c r="KUG420" s="139"/>
      <c r="KUH420" s="140"/>
      <c r="KUI420" s="136"/>
      <c r="KUJ420" s="141"/>
      <c r="KUK420" s="142"/>
      <c r="KUL420" s="143"/>
      <c r="KUM420" s="138"/>
      <c r="KUN420" s="138"/>
      <c r="KUO420" s="144"/>
      <c r="KUP420" s="145"/>
      <c r="KUQ420" s="139"/>
      <c r="KUR420" s="140"/>
      <c r="KUS420" s="136"/>
      <c r="KUT420" s="141"/>
      <c r="KUU420" s="142"/>
      <c r="KUV420" s="143"/>
      <c r="KUW420" s="138"/>
      <c r="KUX420" s="138"/>
      <c r="KUY420" s="144"/>
      <c r="KUZ420" s="145"/>
      <c r="KVA420" s="139"/>
      <c r="KVB420" s="140"/>
      <c r="KVC420" s="136"/>
      <c r="KVD420" s="141"/>
      <c r="KVE420" s="142"/>
      <c r="KVF420" s="143"/>
      <c r="KVG420" s="138"/>
      <c r="KVH420" s="138"/>
      <c r="KVI420" s="144"/>
      <c r="KVJ420" s="145"/>
      <c r="KVK420" s="139"/>
      <c r="KVL420" s="140"/>
      <c r="KVM420" s="136"/>
      <c r="KVN420" s="141"/>
      <c r="KVO420" s="142"/>
      <c r="KVP420" s="143"/>
      <c r="KVQ420" s="138"/>
      <c r="KVR420" s="138"/>
      <c r="KVS420" s="144"/>
      <c r="KVT420" s="145"/>
      <c r="KVU420" s="139"/>
      <c r="KVV420" s="140"/>
      <c r="KVW420" s="136"/>
      <c r="KVX420" s="141"/>
      <c r="KVY420" s="142"/>
      <c r="KVZ420" s="143"/>
      <c r="KWA420" s="138"/>
      <c r="KWB420" s="138"/>
      <c r="KWC420" s="144"/>
      <c r="KWD420" s="145"/>
      <c r="KWE420" s="139"/>
      <c r="KWF420" s="140"/>
      <c r="KWG420" s="136"/>
      <c r="KWH420" s="141"/>
      <c r="KWI420" s="142"/>
      <c r="KWJ420" s="143"/>
      <c r="KWK420" s="138"/>
      <c r="KWL420" s="138"/>
      <c r="KWM420" s="144"/>
      <c r="KWN420" s="145"/>
      <c r="KWO420" s="139"/>
      <c r="KWP420" s="140"/>
      <c r="KWQ420" s="136"/>
      <c r="KWR420" s="141"/>
      <c r="KWS420" s="142"/>
      <c r="KWT420" s="143"/>
      <c r="KWU420" s="138"/>
      <c r="KWV420" s="138"/>
      <c r="KWW420" s="144"/>
      <c r="KWX420" s="145"/>
      <c r="KWY420" s="139"/>
      <c r="KWZ420" s="140"/>
      <c r="KXA420" s="136"/>
      <c r="KXB420" s="141"/>
      <c r="KXC420" s="142"/>
      <c r="KXD420" s="143"/>
      <c r="KXE420" s="138"/>
      <c r="KXF420" s="138"/>
      <c r="KXG420" s="144"/>
      <c r="KXH420" s="145"/>
      <c r="KXI420" s="139"/>
      <c r="KXJ420" s="140"/>
      <c r="KXK420" s="136"/>
      <c r="KXL420" s="141"/>
      <c r="KXM420" s="142"/>
      <c r="KXN420" s="143"/>
      <c r="KXO420" s="138"/>
      <c r="KXP420" s="138"/>
      <c r="KXQ420" s="144"/>
      <c r="KXR420" s="145"/>
      <c r="KXS420" s="139"/>
      <c r="KXT420" s="140"/>
      <c r="KXU420" s="136"/>
      <c r="KXV420" s="141"/>
      <c r="KXW420" s="142"/>
      <c r="KXX420" s="143"/>
      <c r="KXY420" s="138"/>
      <c r="KXZ420" s="138"/>
      <c r="KYA420" s="144"/>
      <c r="KYB420" s="145"/>
      <c r="KYC420" s="139"/>
      <c r="KYD420" s="140"/>
      <c r="KYE420" s="136"/>
      <c r="KYF420" s="141"/>
      <c r="KYG420" s="142"/>
      <c r="KYH420" s="143"/>
      <c r="KYI420" s="138"/>
      <c r="KYJ420" s="138"/>
      <c r="KYK420" s="144"/>
      <c r="KYL420" s="145"/>
      <c r="KYM420" s="139"/>
      <c r="KYN420" s="140"/>
      <c r="KYO420" s="136"/>
      <c r="KYP420" s="141"/>
      <c r="KYQ420" s="142"/>
      <c r="KYR420" s="143"/>
      <c r="KYS420" s="138"/>
      <c r="KYT420" s="138"/>
      <c r="KYU420" s="144"/>
      <c r="KYV420" s="145"/>
      <c r="KYW420" s="139"/>
      <c r="KYX420" s="140"/>
      <c r="KYY420" s="136"/>
      <c r="KYZ420" s="141"/>
      <c r="KZA420" s="142"/>
      <c r="KZB420" s="143"/>
      <c r="KZC420" s="138"/>
      <c r="KZD420" s="138"/>
      <c r="KZE420" s="144"/>
      <c r="KZF420" s="145"/>
      <c r="KZG420" s="139"/>
      <c r="KZH420" s="140"/>
      <c r="KZI420" s="136"/>
      <c r="KZJ420" s="141"/>
      <c r="KZK420" s="142"/>
      <c r="KZL420" s="143"/>
      <c r="KZM420" s="138"/>
      <c r="KZN420" s="138"/>
      <c r="KZO420" s="144"/>
      <c r="KZP420" s="145"/>
      <c r="KZQ420" s="139"/>
      <c r="KZR420" s="140"/>
      <c r="KZS420" s="136"/>
      <c r="KZT420" s="141"/>
      <c r="KZU420" s="142"/>
      <c r="KZV420" s="143"/>
      <c r="KZW420" s="138"/>
      <c r="KZX420" s="138"/>
      <c r="KZY420" s="144"/>
      <c r="KZZ420" s="145"/>
      <c r="LAA420" s="139"/>
      <c r="LAB420" s="140"/>
      <c r="LAC420" s="136"/>
      <c r="LAD420" s="141"/>
      <c r="LAE420" s="142"/>
      <c r="LAF420" s="143"/>
      <c r="LAG420" s="138"/>
      <c r="LAH420" s="138"/>
      <c r="LAI420" s="144"/>
      <c r="LAJ420" s="145"/>
      <c r="LAK420" s="139"/>
      <c r="LAL420" s="140"/>
      <c r="LAM420" s="136"/>
      <c r="LAN420" s="141"/>
      <c r="LAO420" s="142"/>
      <c r="LAP420" s="143"/>
      <c r="LAQ420" s="138"/>
      <c r="LAR420" s="138"/>
      <c r="LAS420" s="144"/>
      <c r="LAT420" s="145"/>
      <c r="LAU420" s="139"/>
      <c r="LAV420" s="140"/>
      <c r="LAW420" s="136"/>
      <c r="LAX420" s="141"/>
      <c r="LAY420" s="142"/>
      <c r="LAZ420" s="143"/>
      <c r="LBA420" s="138"/>
      <c r="LBB420" s="138"/>
      <c r="LBC420" s="144"/>
      <c r="LBD420" s="145"/>
      <c r="LBE420" s="139"/>
      <c r="LBF420" s="140"/>
      <c r="LBG420" s="136"/>
      <c r="LBH420" s="141"/>
      <c r="LBI420" s="142"/>
      <c r="LBJ420" s="143"/>
      <c r="LBK420" s="138"/>
      <c r="LBL420" s="138"/>
      <c r="LBM420" s="144"/>
      <c r="LBN420" s="145"/>
      <c r="LBO420" s="139"/>
      <c r="LBP420" s="140"/>
      <c r="LBQ420" s="136"/>
      <c r="LBR420" s="141"/>
      <c r="LBS420" s="142"/>
      <c r="LBT420" s="143"/>
      <c r="LBU420" s="138"/>
      <c r="LBV420" s="138"/>
      <c r="LBW420" s="144"/>
      <c r="LBX420" s="145"/>
      <c r="LBY420" s="139"/>
      <c r="LBZ420" s="140"/>
      <c r="LCA420" s="136"/>
      <c r="LCB420" s="141"/>
      <c r="LCC420" s="142"/>
      <c r="LCD420" s="143"/>
      <c r="LCE420" s="138"/>
      <c r="LCF420" s="138"/>
      <c r="LCG420" s="144"/>
      <c r="LCH420" s="145"/>
      <c r="LCI420" s="139"/>
      <c r="LCJ420" s="140"/>
      <c r="LCK420" s="136"/>
      <c r="LCL420" s="141"/>
      <c r="LCM420" s="142"/>
      <c r="LCN420" s="143"/>
      <c r="LCO420" s="138"/>
      <c r="LCP420" s="138"/>
      <c r="LCQ420" s="144"/>
      <c r="LCR420" s="145"/>
      <c r="LCS420" s="139"/>
      <c r="LCT420" s="140"/>
      <c r="LCU420" s="136"/>
      <c r="LCV420" s="141"/>
      <c r="LCW420" s="142"/>
      <c r="LCX420" s="143"/>
      <c r="LCY420" s="138"/>
      <c r="LCZ420" s="138"/>
      <c r="LDA420" s="144"/>
      <c r="LDB420" s="145"/>
      <c r="LDC420" s="139"/>
      <c r="LDD420" s="140"/>
      <c r="LDE420" s="136"/>
      <c r="LDF420" s="141"/>
      <c r="LDG420" s="142"/>
      <c r="LDH420" s="143"/>
      <c r="LDI420" s="138"/>
      <c r="LDJ420" s="138"/>
      <c r="LDK420" s="144"/>
      <c r="LDL420" s="145"/>
      <c r="LDM420" s="139"/>
      <c r="LDN420" s="140"/>
      <c r="LDO420" s="136"/>
      <c r="LDP420" s="141"/>
      <c r="LDQ420" s="142"/>
      <c r="LDR420" s="143"/>
      <c r="LDS420" s="138"/>
      <c r="LDT420" s="138"/>
      <c r="LDU420" s="144"/>
      <c r="LDV420" s="145"/>
      <c r="LDW420" s="139"/>
      <c r="LDX420" s="140"/>
      <c r="LDY420" s="136"/>
      <c r="LDZ420" s="141"/>
      <c r="LEA420" s="142"/>
      <c r="LEB420" s="143"/>
      <c r="LEC420" s="138"/>
      <c r="LED420" s="138"/>
      <c r="LEE420" s="144"/>
      <c r="LEF420" s="145"/>
      <c r="LEG420" s="139"/>
      <c r="LEH420" s="140"/>
      <c r="LEI420" s="136"/>
      <c r="LEJ420" s="141"/>
      <c r="LEK420" s="142"/>
      <c r="LEL420" s="143"/>
      <c r="LEM420" s="138"/>
      <c r="LEN420" s="138"/>
      <c r="LEO420" s="144"/>
      <c r="LEP420" s="145"/>
      <c r="LEQ420" s="139"/>
      <c r="LER420" s="140"/>
      <c r="LES420" s="136"/>
      <c r="LET420" s="141"/>
      <c r="LEU420" s="142"/>
      <c r="LEV420" s="143"/>
      <c r="LEW420" s="138"/>
      <c r="LEX420" s="138"/>
      <c r="LEY420" s="144"/>
      <c r="LEZ420" s="145"/>
      <c r="LFA420" s="139"/>
      <c r="LFB420" s="140"/>
      <c r="LFC420" s="136"/>
      <c r="LFD420" s="141"/>
      <c r="LFE420" s="142"/>
      <c r="LFF420" s="143"/>
      <c r="LFG420" s="138"/>
      <c r="LFH420" s="138"/>
      <c r="LFI420" s="144"/>
      <c r="LFJ420" s="145"/>
      <c r="LFK420" s="139"/>
      <c r="LFL420" s="140"/>
      <c r="LFM420" s="136"/>
      <c r="LFN420" s="141"/>
      <c r="LFO420" s="142"/>
      <c r="LFP420" s="143"/>
      <c r="LFQ420" s="138"/>
      <c r="LFR420" s="138"/>
      <c r="LFS420" s="144"/>
      <c r="LFT420" s="145"/>
      <c r="LFU420" s="139"/>
      <c r="LFV420" s="140"/>
      <c r="LFW420" s="136"/>
      <c r="LFX420" s="141"/>
      <c r="LFY420" s="142"/>
      <c r="LFZ420" s="143"/>
      <c r="LGA420" s="138"/>
      <c r="LGB420" s="138"/>
      <c r="LGC420" s="144"/>
      <c r="LGD420" s="145"/>
      <c r="LGE420" s="139"/>
      <c r="LGF420" s="140"/>
      <c r="LGG420" s="136"/>
      <c r="LGH420" s="141"/>
      <c r="LGI420" s="142"/>
      <c r="LGJ420" s="143"/>
      <c r="LGK420" s="138"/>
      <c r="LGL420" s="138"/>
      <c r="LGM420" s="144"/>
      <c r="LGN420" s="145"/>
      <c r="LGO420" s="139"/>
      <c r="LGP420" s="140"/>
      <c r="LGQ420" s="136"/>
      <c r="LGR420" s="141"/>
      <c r="LGS420" s="142"/>
      <c r="LGT420" s="143"/>
      <c r="LGU420" s="138"/>
      <c r="LGV420" s="138"/>
      <c r="LGW420" s="144"/>
      <c r="LGX420" s="145"/>
      <c r="LGY420" s="139"/>
      <c r="LGZ420" s="140"/>
      <c r="LHA420" s="136"/>
      <c r="LHB420" s="141"/>
      <c r="LHC420" s="142"/>
      <c r="LHD420" s="143"/>
      <c r="LHE420" s="138"/>
      <c r="LHF420" s="138"/>
      <c r="LHG420" s="144"/>
      <c r="LHH420" s="145"/>
      <c r="LHI420" s="139"/>
      <c r="LHJ420" s="140"/>
      <c r="LHK420" s="136"/>
      <c r="LHL420" s="141"/>
      <c r="LHM420" s="142"/>
      <c r="LHN420" s="143"/>
      <c r="LHO420" s="138"/>
      <c r="LHP420" s="138"/>
      <c r="LHQ420" s="144"/>
      <c r="LHR420" s="145"/>
      <c r="LHS420" s="139"/>
      <c r="LHT420" s="140"/>
      <c r="LHU420" s="136"/>
      <c r="LHV420" s="141"/>
      <c r="LHW420" s="142"/>
      <c r="LHX420" s="143"/>
      <c r="LHY420" s="138"/>
      <c r="LHZ420" s="138"/>
      <c r="LIA420" s="144"/>
      <c r="LIB420" s="145"/>
      <c r="LIC420" s="139"/>
      <c r="LID420" s="140"/>
      <c r="LIE420" s="136"/>
      <c r="LIF420" s="141"/>
      <c r="LIG420" s="142"/>
      <c r="LIH420" s="143"/>
      <c r="LII420" s="138"/>
      <c r="LIJ420" s="138"/>
      <c r="LIK420" s="144"/>
      <c r="LIL420" s="145"/>
      <c r="LIM420" s="139"/>
      <c r="LIN420" s="140"/>
      <c r="LIO420" s="136"/>
      <c r="LIP420" s="141"/>
      <c r="LIQ420" s="142"/>
      <c r="LIR420" s="143"/>
      <c r="LIS420" s="138"/>
      <c r="LIT420" s="138"/>
      <c r="LIU420" s="144"/>
      <c r="LIV420" s="145"/>
      <c r="LIW420" s="139"/>
      <c r="LIX420" s="140"/>
      <c r="LIY420" s="136"/>
      <c r="LIZ420" s="141"/>
      <c r="LJA420" s="142"/>
      <c r="LJB420" s="143"/>
      <c r="LJC420" s="138"/>
      <c r="LJD420" s="138"/>
      <c r="LJE420" s="144"/>
      <c r="LJF420" s="145"/>
      <c r="LJG420" s="139"/>
      <c r="LJH420" s="140"/>
      <c r="LJI420" s="136"/>
      <c r="LJJ420" s="141"/>
      <c r="LJK420" s="142"/>
      <c r="LJL420" s="143"/>
      <c r="LJM420" s="138"/>
      <c r="LJN420" s="138"/>
      <c r="LJO420" s="144"/>
      <c r="LJP420" s="145"/>
      <c r="LJQ420" s="139"/>
      <c r="LJR420" s="140"/>
      <c r="LJS420" s="136"/>
      <c r="LJT420" s="141"/>
      <c r="LJU420" s="142"/>
      <c r="LJV420" s="143"/>
      <c r="LJW420" s="138"/>
      <c r="LJX420" s="138"/>
      <c r="LJY420" s="144"/>
      <c r="LJZ420" s="145"/>
      <c r="LKA420" s="139"/>
      <c r="LKB420" s="140"/>
      <c r="LKC420" s="136"/>
      <c r="LKD420" s="141"/>
      <c r="LKE420" s="142"/>
      <c r="LKF420" s="143"/>
      <c r="LKG420" s="138"/>
      <c r="LKH420" s="138"/>
      <c r="LKI420" s="144"/>
      <c r="LKJ420" s="145"/>
      <c r="LKK420" s="139"/>
      <c r="LKL420" s="140"/>
      <c r="LKM420" s="136"/>
      <c r="LKN420" s="141"/>
      <c r="LKO420" s="142"/>
      <c r="LKP420" s="143"/>
      <c r="LKQ420" s="138"/>
      <c r="LKR420" s="138"/>
      <c r="LKS420" s="144"/>
      <c r="LKT420" s="145"/>
      <c r="LKU420" s="139"/>
      <c r="LKV420" s="140"/>
      <c r="LKW420" s="136"/>
      <c r="LKX420" s="141"/>
      <c r="LKY420" s="142"/>
      <c r="LKZ420" s="143"/>
      <c r="LLA420" s="138"/>
      <c r="LLB420" s="138"/>
      <c r="LLC420" s="144"/>
      <c r="LLD420" s="145"/>
      <c r="LLE420" s="139"/>
      <c r="LLF420" s="140"/>
      <c r="LLG420" s="136"/>
      <c r="LLH420" s="141"/>
      <c r="LLI420" s="142"/>
      <c r="LLJ420" s="143"/>
      <c r="LLK420" s="138"/>
      <c r="LLL420" s="138"/>
      <c r="LLM420" s="144"/>
      <c r="LLN420" s="145"/>
      <c r="LLO420" s="139"/>
      <c r="LLP420" s="140"/>
      <c r="LLQ420" s="136"/>
      <c r="LLR420" s="141"/>
      <c r="LLS420" s="142"/>
      <c r="LLT420" s="143"/>
      <c r="LLU420" s="138"/>
      <c r="LLV420" s="138"/>
      <c r="LLW420" s="144"/>
      <c r="LLX420" s="145"/>
      <c r="LLY420" s="139"/>
      <c r="LLZ420" s="140"/>
      <c r="LMA420" s="136"/>
      <c r="LMB420" s="141"/>
      <c r="LMC420" s="142"/>
      <c r="LMD420" s="143"/>
      <c r="LME420" s="138"/>
      <c r="LMF420" s="138"/>
      <c r="LMG420" s="144"/>
      <c r="LMH420" s="145"/>
      <c r="LMI420" s="139"/>
      <c r="LMJ420" s="140"/>
      <c r="LMK420" s="136"/>
      <c r="LML420" s="141"/>
      <c r="LMM420" s="142"/>
      <c r="LMN420" s="143"/>
      <c r="LMO420" s="138"/>
      <c r="LMP420" s="138"/>
      <c r="LMQ420" s="144"/>
      <c r="LMR420" s="145"/>
      <c r="LMS420" s="139"/>
      <c r="LMT420" s="140"/>
      <c r="LMU420" s="136"/>
      <c r="LMV420" s="141"/>
      <c r="LMW420" s="142"/>
      <c r="LMX420" s="143"/>
      <c r="LMY420" s="138"/>
      <c r="LMZ420" s="138"/>
      <c r="LNA420" s="144"/>
      <c r="LNB420" s="145"/>
      <c r="LNC420" s="139"/>
      <c r="LND420" s="140"/>
      <c r="LNE420" s="136"/>
      <c r="LNF420" s="141"/>
      <c r="LNG420" s="142"/>
      <c r="LNH420" s="143"/>
      <c r="LNI420" s="138"/>
      <c r="LNJ420" s="138"/>
      <c r="LNK420" s="144"/>
      <c r="LNL420" s="145"/>
      <c r="LNM420" s="139"/>
      <c r="LNN420" s="140"/>
      <c r="LNO420" s="136"/>
      <c r="LNP420" s="141"/>
      <c r="LNQ420" s="142"/>
      <c r="LNR420" s="143"/>
      <c r="LNS420" s="138"/>
      <c r="LNT420" s="138"/>
      <c r="LNU420" s="144"/>
      <c r="LNV420" s="145"/>
      <c r="LNW420" s="139"/>
      <c r="LNX420" s="140"/>
      <c r="LNY420" s="136"/>
      <c r="LNZ420" s="141"/>
      <c r="LOA420" s="142"/>
      <c r="LOB420" s="143"/>
      <c r="LOC420" s="138"/>
      <c r="LOD420" s="138"/>
      <c r="LOE420" s="144"/>
      <c r="LOF420" s="145"/>
      <c r="LOG420" s="139"/>
      <c r="LOH420" s="140"/>
      <c r="LOI420" s="136"/>
      <c r="LOJ420" s="141"/>
      <c r="LOK420" s="142"/>
      <c r="LOL420" s="143"/>
      <c r="LOM420" s="138"/>
      <c r="LON420" s="138"/>
      <c r="LOO420" s="144"/>
      <c r="LOP420" s="145"/>
      <c r="LOQ420" s="139"/>
      <c r="LOR420" s="140"/>
      <c r="LOS420" s="136"/>
      <c r="LOT420" s="141"/>
      <c r="LOU420" s="142"/>
      <c r="LOV420" s="143"/>
      <c r="LOW420" s="138"/>
      <c r="LOX420" s="138"/>
      <c r="LOY420" s="144"/>
      <c r="LOZ420" s="145"/>
      <c r="LPA420" s="139"/>
      <c r="LPB420" s="140"/>
      <c r="LPC420" s="136"/>
      <c r="LPD420" s="141"/>
      <c r="LPE420" s="142"/>
      <c r="LPF420" s="143"/>
      <c r="LPG420" s="138"/>
      <c r="LPH420" s="138"/>
      <c r="LPI420" s="144"/>
      <c r="LPJ420" s="145"/>
      <c r="LPK420" s="139"/>
      <c r="LPL420" s="140"/>
      <c r="LPM420" s="136"/>
      <c r="LPN420" s="141"/>
      <c r="LPO420" s="142"/>
      <c r="LPP420" s="143"/>
      <c r="LPQ420" s="138"/>
      <c r="LPR420" s="138"/>
      <c r="LPS420" s="144"/>
      <c r="LPT420" s="145"/>
      <c r="LPU420" s="139"/>
      <c r="LPV420" s="140"/>
      <c r="LPW420" s="136"/>
      <c r="LPX420" s="141"/>
      <c r="LPY420" s="142"/>
      <c r="LPZ420" s="143"/>
      <c r="LQA420" s="138"/>
      <c r="LQB420" s="138"/>
      <c r="LQC420" s="144"/>
      <c r="LQD420" s="145"/>
      <c r="LQE420" s="139"/>
      <c r="LQF420" s="140"/>
      <c r="LQG420" s="136"/>
      <c r="LQH420" s="141"/>
      <c r="LQI420" s="142"/>
      <c r="LQJ420" s="143"/>
      <c r="LQK420" s="138"/>
      <c r="LQL420" s="138"/>
      <c r="LQM420" s="144"/>
      <c r="LQN420" s="145"/>
      <c r="LQO420" s="139"/>
      <c r="LQP420" s="140"/>
      <c r="LQQ420" s="136"/>
      <c r="LQR420" s="141"/>
      <c r="LQS420" s="142"/>
      <c r="LQT420" s="143"/>
      <c r="LQU420" s="138"/>
      <c r="LQV420" s="138"/>
      <c r="LQW420" s="144"/>
      <c r="LQX420" s="145"/>
      <c r="LQY420" s="139"/>
      <c r="LQZ420" s="140"/>
      <c r="LRA420" s="136"/>
      <c r="LRB420" s="141"/>
      <c r="LRC420" s="142"/>
      <c r="LRD420" s="143"/>
      <c r="LRE420" s="138"/>
      <c r="LRF420" s="138"/>
      <c r="LRG420" s="144"/>
      <c r="LRH420" s="145"/>
      <c r="LRI420" s="139"/>
      <c r="LRJ420" s="140"/>
      <c r="LRK420" s="136"/>
      <c r="LRL420" s="141"/>
      <c r="LRM420" s="142"/>
      <c r="LRN420" s="143"/>
      <c r="LRO420" s="138"/>
      <c r="LRP420" s="138"/>
      <c r="LRQ420" s="144"/>
      <c r="LRR420" s="145"/>
      <c r="LRS420" s="139"/>
      <c r="LRT420" s="140"/>
      <c r="LRU420" s="136"/>
      <c r="LRV420" s="141"/>
      <c r="LRW420" s="142"/>
      <c r="LRX420" s="143"/>
      <c r="LRY420" s="138"/>
      <c r="LRZ420" s="138"/>
      <c r="LSA420" s="144"/>
      <c r="LSB420" s="145"/>
      <c r="LSC420" s="139"/>
      <c r="LSD420" s="140"/>
      <c r="LSE420" s="136"/>
      <c r="LSF420" s="141"/>
      <c r="LSG420" s="142"/>
      <c r="LSH420" s="143"/>
      <c r="LSI420" s="138"/>
      <c r="LSJ420" s="138"/>
      <c r="LSK420" s="144"/>
      <c r="LSL420" s="145"/>
      <c r="LSM420" s="139"/>
      <c r="LSN420" s="140"/>
      <c r="LSO420" s="136"/>
      <c r="LSP420" s="141"/>
      <c r="LSQ420" s="142"/>
      <c r="LSR420" s="143"/>
      <c r="LSS420" s="138"/>
      <c r="LST420" s="138"/>
      <c r="LSU420" s="144"/>
      <c r="LSV420" s="145"/>
      <c r="LSW420" s="139"/>
      <c r="LSX420" s="140"/>
      <c r="LSY420" s="136"/>
      <c r="LSZ420" s="141"/>
      <c r="LTA420" s="142"/>
      <c r="LTB420" s="143"/>
      <c r="LTC420" s="138"/>
      <c r="LTD420" s="138"/>
      <c r="LTE420" s="144"/>
      <c r="LTF420" s="145"/>
      <c r="LTG420" s="139"/>
      <c r="LTH420" s="140"/>
      <c r="LTI420" s="136"/>
      <c r="LTJ420" s="141"/>
      <c r="LTK420" s="142"/>
      <c r="LTL420" s="143"/>
      <c r="LTM420" s="138"/>
      <c r="LTN420" s="138"/>
      <c r="LTO420" s="144"/>
      <c r="LTP420" s="145"/>
      <c r="LTQ420" s="139"/>
      <c r="LTR420" s="140"/>
      <c r="LTS420" s="136"/>
      <c r="LTT420" s="141"/>
      <c r="LTU420" s="142"/>
      <c r="LTV420" s="143"/>
      <c r="LTW420" s="138"/>
      <c r="LTX420" s="138"/>
      <c r="LTY420" s="144"/>
      <c r="LTZ420" s="145"/>
      <c r="LUA420" s="139"/>
      <c r="LUB420" s="140"/>
      <c r="LUC420" s="136"/>
      <c r="LUD420" s="141"/>
      <c r="LUE420" s="142"/>
      <c r="LUF420" s="143"/>
      <c r="LUG420" s="138"/>
      <c r="LUH420" s="138"/>
      <c r="LUI420" s="144"/>
      <c r="LUJ420" s="145"/>
      <c r="LUK420" s="139"/>
      <c r="LUL420" s="140"/>
      <c r="LUM420" s="136"/>
      <c r="LUN420" s="141"/>
      <c r="LUO420" s="142"/>
      <c r="LUP420" s="143"/>
      <c r="LUQ420" s="138"/>
      <c r="LUR420" s="138"/>
      <c r="LUS420" s="144"/>
      <c r="LUT420" s="145"/>
      <c r="LUU420" s="139"/>
      <c r="LUV420" s="140"/>
      <c r="LUW420" s="136"/>
      <c r="LUX420" s="141"/>
      <c r="LUY420" s="142"/>
      <c r="LUZ420" s="143"/>
      <c r="LVA420" s="138"/>
      <c r="LVB420" s="138"/>
      <c r="LVC420" s="144"/>
      <c r="LVD420" s="145"/>
      <c r="LVE420" s="139"/>
      <c r="LVF420" s="140"/>
      <c r="LVG420" s="136"/>
      <c r="LVH420" s="141"/>
      <c r="LVI420" s="142"/>
      <c r="LVJ420" s="143"/>
      <c r="LVK420" s="138"/>
      <c r="LVL420" s="138"/>
      <c r="LVM420" s="144"/>
      <c r="LVN420" s="145"/>
      <c r="LVO420" s="139"/>
      <c r="LVP420" s="140"/>
      <c r="LVQ420" s="136"/>
      <c r="LVR420" s="141"/>
      <c r="LVS420" s="142"/>
      <c r="LVT420" s="143"/>
      <c r="LVU420" s="138"/>
      <c r="LVV420" s="138"/>
      <c r="LVW420" s="144"/>
      <c r="LVX420" s="145"/>
      <c r="LVY420" s="139"/>
      <c r="LVZ420" s="140"/>
      <c r="LWA420" s="136"/>
      <c r="LWB420" s="141"/>
      <c r="LWC420" s="142"/>
      <c r="LWD420" s="143"/>
      <c r="LWE420" s="138"/>
      <c r="LWF420" s="138"/>
      <c r="LWG420" s="144"/>
      <c r="LWH420" s="145"/>
      <c r="LWI420" s="139"/>
      <c r="LWJ420" s="140"/>
      <c r="LWK420" s="136"/>
      <c r="LWL420" s="141"/>
      <c r="LWM420" s="142"/>
      <c r="LWN420" s="143"/>
      <c r="LWO420" s="138"/>
      <c r="LWP420" s="138"/>
      <c r="LWQ420" s="144"/>
      <c r="LWR420" s="145"/>
      <c r="LWS420" s="139"/>
      <c r="LWT420" s="140"/>
      <c r="LWU420" s="136"/>
      <c r="LWV420" s="141"/>
      <c r="LWW420" s="142"/>
      <c r="LWX420" s="143"/>
      <c r="LWY420" s="138"/>
      <c r="LWZ420" s="138"/>
      <c r="LXA420" s="144"/>
      <c r="LXB420" s="145"/>
      <c r="LXC420" s="139"/>
      <c r="LXD420" s="140"/>
      <c r="LXE420" s="136"/>
      <c r="LXF420" s="141"/>
      <c r="LXG420" s="142"/>
      <c r="LXH420" s="143"/>
      <c r="LXI420" s="138"/>
      <c r="LXJ420" s="138"/>
      <c r="LXK420" s="144"/>
      <c r="LXL420" s="145"/>
      <c r="LXM420" s="139"/>
      <c r="LXN420" s="140"/>
      <c r="LXO420" s="136"/>
      <c r="LXP420" s="141"/>
      <c r="LXQ420" s="142"/>
      <c r="LXR420" s="143"/>
      <c r="LXS420" s="138"/>
      <c r="LXT420" s="138"/>
      <c r="LXU420" s="144"/>
      <c r="LXV420" s="145"/>
      <c r="LXW420" s="139"/>
      <c r="LXX420" s="140"/>
      <c r="LXY420" s="136"/>
      <c r="LXZ420" s="141"/>
      <c r="LYA420" s="142"/>
      <c r="LYB420" s="143"/>
      <c r="LYC420" s="138"/>
      <c r="LYD420" s="138"/>
      <c r="LYE420" s="144"/>
      <c r="LYF420" s="145"/>
      <c r="LYG420" s="139"/>
      <c r="LYH420" s="140"/>
      <c r="LYI420" s="136"/>
      <c r="LYJ420" s="141"/>
      <c r="LYK420" s="142"/>
      <c r="LYL420" s="143"/>
      <c r="LYM420" s="138"/>
      <c r="LYN420" s="138"/>
      <c r="LYO420" s="144"/>
      <c r="LYP420" s="145"/>
      <c r="LYQ420" s="139"/>
      <c r="LYR420" s="140"/>
      <c r="LYS420" s="136"/>
      <c r="LYT420" s="141"/>
      <c r="LYU420" s="142"/>
      <c r="LYV420" s="143"/>
      <c r="LYW420" s="138"/>
      <c r="LYX420" s="138"/>
      <c r="LYY420" s="144"/>
      <c r="LYZ420" s="145"/>
      <c r="LZA420" s="139"/>
      <c r="LZB420" s="140"/>
      <c r="LZC420" s="136"/>
      <c r="LZD420" s="141"/>
      <c r="LZE420" s="142"/>
      <c r="LZF420" s="143"/>
      <c r="LZG420" s="138"/>
      <c r="LZH420" s="138"/>
      <c r="LZI420" s="144"/>
      <c r="LZJ420" s="145"/>
      <c r="LZK420" s="139"/>
      <c r="LZL420" s="140"/>
      <c r="LZM420" s="136"/>
      <c r="LZN420" s="141"/>
      <c r="LZO420" s="142"/>
      <c r="LZP420" s="143"/>
      <c r="LZQ420" s="138"/>
      <c r="LZR420" s="138"/>
      <c r="LZS420" s="144"/>
      <c r="LZT420" s="145"/>
      <c r="LZU420" s="139"/>
      <c r="LZV420" s="140"/>
      <c r="LZW420" s="136"/>
      <c r="LZX420" s="141"/>
      <c r="LZY420" s="142"/>
      <c r="LZZ420" s="143"/>
      <c r="MAA420" s="138"/>
      <c r="MAB420" s="138"/>
      <c r="MAC420" s="144"/>
      <c r="MAD420" s="145"/>
      <c r="MAE420" s="139"/>
      <c r="MAF420" s="140"/>
      <c r="MAG420" s="136"/>
      <c r="MAH420" s="141"/>
      <c r="MAI420" s="142"/>
      <c r="MAJ420" s="143"/>
      <c r="MAK420" s="138"/>
      <c r="MAL420" s="138"/>
      <c r="MAM420" s="144"/>
      <c r="MAN420" s="145"/>
      <c r="MAO420" s="139"/>
      <c r="MAP420" s="140"/>
      <c r="MAQ420" s="136"/>
      <c r="MAR420" s="141"/>
      <c r="MAS420" s="142"/>
      <c r="MAT420" s="143"/>
      <c r="MAU420" s="138"/>
      <c r="MAV420" s="138"/>
      <c r="MAW420" s="144"/>
      <c r="MAX420" s="145"/>
      <c r="MAY420" s="139"/>
      <c r="MAZ420" s="140"/>
      <c r="MBA420" s="136"/>
      <c r="MBB420" s="141"/>
      <c r="MBC420" s="142"/>
      <c r="MBD420" s="143"/>
      <c r="MBE420" s="138"/>
      <c r="MBF420" s="138"/>
      <c r="MBG420" s="144"/>
      <c r="MBH420" s="145"/>
      <c r="MBI420" s="139"/>
      <c r="MBJ420" s="140"/>
      <c r="MBK420" s="136"/>
      <c r="MBL420" s="141"/>
      <c r="MBM420" s="142"/>
      <c r="MBN420" s="143"/>
      <c r="MBO420" s="138"/>
      <c r="MBP420" s="138"/>
      <c r="MBQ420" s="144"/>
      <c r="MBR420" s="145"/>
      <c r="MBS420" s="139"/>
      <c r="MBT420" s="140"/>
      <c r="MBU420" s="136"/>
      <c r="MBV420" s="141"/>
      <c r="MBW420" s="142"/>
      <c r="MBX420" s="143"/>
      <c r="MBY420" s="138"/>
      <c r="MBZ420" s="138"/>
      <c r="MCA420" s="144"/>
      <c r="MCB420" s="145"/>
      <c r="MCC420" s="139"/>
      <c r="MCD420" s="140"/>
      <c r="MCE420" s="136"/>
      <c r="MCF420" s="141"/>
      <c r="MCG420" s="142"/>
      <c r="MCH420" s="143"/>
      <c r="MCI420" s="138"/>
      <c r="MCJ420" s="138"/>
      <c r="MCK420" s="144"/>
      <c r="MCL420" s="145"/>
      <c r="MCM420" s="139"/>
      <c r="MCN420" s="140"/>
      <c r="MCO420" s="136"/>
      <c r="MCP420" s="141"/>
      <c r="MCQ420" s="142"/>
      <c r="MCR420" s="143"/>
      <c r="MCS420" s="138"/>
      <c r="MCT420" s="138"/>
      <c r="MCU420" s="144"/>
      <c r="MCV420" s="145"/>
      <c r="MCW420" s="139"/>
      <c r="MCX420" s="140"/>
      <c r="MCY420" s="136"/>
      <c r="MCZ420" s="141"/>
      <c r="MDA420" s="142"/>
      <c r="MDB420" s="143"/>
      <c r="MDC420" s="138"/>
      <c r="MDD420" s="138"/>
      <c r="MDE420" s="144"/>
      <c r="MDF420" s="145"/>
      <c r="MDG420" s="139"/>
      <c r="MDH420" s="140"/>
      <c r="MDI420" s="136"/>
      <c r="MDJ420" s="141"/>
      <c r="MDK420" s="142"/>
      <c r="MDL420" s="143"/>
      <c r="MDM420" s="138"/>
      <c r="MDN420" s="138"/>
      <c r="MDO420" s="144"/>
      <c r="MDP420" s="145"/>
      <c r="MDQ420" s="139"/>
      <c r="MDR420" s="140"/>
      <c r="MDS420" s="136"/>
      <c r="MDT420" s="141"/>
      <c r="MDU420" s="142"/>
      <c r="MDV420" s="143"/>
      <c r="MDW420" s="138"/>
      <c r="MDX420" s="138"/>
      <c r="MDY420" s="144"/>
      <c r="MDZ420" s="145"/>
      <c r="MEA420" s="139"/>
      <c r="MEB420" s="140"/>
      <c r="MEC420" s="136"/>
      <c r="MED420" s="141"/>
      <c r="MEE420" s="142"/>
      <c r="MEF420" s="143"/>
      <c r="MEG420" s="138"/>
      <c r="MEH420" s="138"/>
      <c r="MEI420" s="144"/>
      <c r="MEJ420" s="145"/>
      <c r="MEK420" s="139"/>
      <c r="MEL420" s="140"/>
      <c r="MEM420" s="136"/>
      <c r="MEN420" s="141"/>
      <c r="MEO420" s="142"/>
      <c r="MEP420" s="143"/>
      <c r="MEQ420" s="138"/>
      <c r="MER420" s="138"/>
      <c r="MES420" s="144"/>
      <c r="MET420" s="145"/>
      <c r="MEU420" s="139"/>
      <c r="MEV420" s="140"/>
      <c r="MEW420" s="136"/>
      <c r="MEX420" s="141"/>
      <c r="MEY420" s="142"/>
      <c r="MEZ420" s="143"/>
      <c r="MFA420" s="138"/>
      <c r="MFB420" s="138"/>
      <c r="MFC420" s="144"/>
      <c r="MFD420" s="145"/>
      <c r="MFE420" s="139"/>
      <c r="MFF420" s="140"/>
      <c r="MFG420" s="136"/>
      <c r="MFH420" s="141"/>
      <c r="MFI420" s="142"/>
      <c r="MFJ420" s="143"/>
      <c r="MFK420" s="138"/>
      <c r="MFL420" s="138"/>
      <c r="MFM420" s="144"/>
      <c r="MFN420" s="145"/>
      <c r="MFO420" s="139"/>
      <c r="MFP420" s="140"/>
      <c r="MFQ420" s="136"/>
      <c r="MFR420" s="141"/>
      <c r="MFS420" s="142"/>
      <c r="MFT420" s="143"/>
      <c r="MFU420" s="138"/>
      <c r="MFV420" s="138"/>
      <c r="MFW420" s="144"/>
      <c r="MFX420" s="145"/>
      <c r="MFY420" s="139"/>
      <c r="MFZ420" s="140"/>
      <c r="MGA420" s="136"/>
      <c r="MGB420" s="141"/>
      <c r="MGC420" s="142"/>
      <c r="MGD420" s="143"/>
      <c r="MGE420" s="138"/>
      <c r="MGF420" s="138"/>
      <c r="MGG420" s="144"/>
      <c r="MGH420" s="145"/>
      <c r="MGI420" s="139"/>
      <c r="MGJ420" s="140"/>
      <c r="MGK420" s="136"/>
      <c r="MGL420" s="141"/>
      <c r="MGM420" s="142"/>
      <c r="MGN420" s="143"/>
      <c r="MGO420" s="138"/>
      <c r="MGP420" s="138"/>
      <c r="MGQ420" s="144"/>
      <c r="MGR420" s="145"/>
      <c r="MGS420" s="139"/>
      <c r="MGT420" s="140"/>
      <c r="MGU420" s="136"/>
      <c r="MGV420" s="141"/>
      <c r="MGW420" s="142"/>
      <c r="MGX420" s="143"/>
      <c r="MGY420" s="138"/>
      <c r="MGZ420" s="138"/>
      <c r="MHA420" s="144"/>
      <c r="MHB420" s="145"/>
      <c r="MHC420" s="139"/>
      <c r="MHD420" s="140"/>
      <c r="MHE420" s="136"/>
      <c r="MHF420" s="141"/>
      <c r="MHG420" s="142"/>
      <c r="MHH420" s="143"/>
      <c r="MHI420" s="138"/>
      <c r="MHJ420" s="138"/>
      <c r="MHK420" s="144"/>
      <c r="MHL420" s="145"/>
      <c r="MHM420" s="139"/>
      <c r="MHN420" s="140"/>
      <c r="MHO420" s="136"/>
      <c r="MHP420" s="141"/>
      <c r="MHQ420" s="142"/>
      <c r="MHR420" s="143"/>
      <c r="MHS420" s="138"/>
      <c r="MHT420" s="138"/>
      <c r="MHU420" s="144"/>
      <c r="MHV420" s="145"/>
      <c r="MHW420" s="139"/>
      <c r="MHX420" s="140"/>
      <c r="MHY420" s="136"/>
      <c r="MHZ420" s="141"/>
      <c r="MIA420" s="142"/>
      <c r="MIB420" s="143"/>
      <c r="MIC420" s="138"/>
      <c r="MID420" s="138"/>
      <c r="MIE420" s="144"/>
      <c r="MIF420" s="145"/>
      <c r="MIG420" s="139"/>
      <c r="MIH420" s="140"/>
      <c r="MII420" s="136"/>
      <c r="MIJ420" s="141"/>
      <c r="MIK420" s="142"/>
      <c r="MIL420" s="143"/>
      <c r="MIM420" s="138"/>
      <c r="MIN420" s="138"/>
      <c r="MIO420" s="144"/>
      <c r="MIP420" s="145"/>
      <c r="MIQ420" s="139"/>
      <c r="MIR420" s="140"/>
      <c r="MIS420" s="136"/>
      <c r="MIT420" s="141"/>
      <c r="MIU420" s="142"/>
      <c r="MIV420" s="143"/>
      <c r="MIW420" s="138"/>
      <c r="MIX420" s="138"/>
      <c r="MIY420" s="144"/>
      <c r="MIZ420" s="145"/>
      <c r="MJA420" s="139"/>
      <c r="MJB420" s="140"/>
      <c r="MJC420" s="136"/>
      <c r="MJD420" s="141"/>
      <c r="MJE420" s="142"/>
      <c r="MJF420" s="143"/>
      <c r="MJG420" s="138"/>
      <c r="MJH420" s="138"/>
      <c r="MJI420" s="144"/>
      <c r="MJJ420" s="145"/>
      <c r="MJK420" s="139"/>
      <c r="MJL420" s="140"/>
      <c r="MJM420" s="136"/>
      <c r="MJN420" s="141"/>
      <c r="MJO420" s="142"/>
      <c r="MJP420" s="143"/>
      <c r="MJQ420" s="138"/>
      <c r="MJR420" s="138"/>
      <c r="MJS420" s="144"/>
      <c r="MJT420" s="145"/>
      <c r="MJU420" s="139"/>
      <c r="MJV420" s="140"/>
      <c r="MJW420" s="136"/>
      <c r="MJX420" s="141"/>
      <c r="MJY420" s="142"/>
      <c r="MJZ420" s="143"/>
      <c r="MKA420" s="138"/>
      <c r="MKB420" s="138"/>
      <c r="MKC420" s="144"/>
      <c r="MKD420" s="145"/>
      <c r="MKE420" s="139"/>
      <c r="MKF420" s="140"/>
      <c r="MKG420" s="136"/>
      <c r="MKH420" s="141"/>
      <c r="MKI420" s="142"/>
      <c r="MKJ420" s="143"/>
      <c r="MKK420" s="138"/>
      <c r="MKL420" s="138"/>
      <c r="MKM420" s="144"/>
      <c r="MKN420" s="145"/>
      <c r="MKO420" s="139"/>
      <c r="MKP420" s="140"/>
      <c r="MKQ420" s="136"/>
      <c r="MKR420" s="141"/>
      <c r="MKS420" s="142"/>
      <c r="MKT420" s="143"/>
      <c r="MKU420" s="138"/>
      <c r="MKV420" s="138"/>
      <c r="MKW420" s="144"/>
      <c r="MKX420" s="145"/>
      <c r="MKY420" s="139"/>
      <c r="MKZ420" s="140"/>
      <c r="MLA420" s="136"/>
      <c r="MLB420" s="141"/>
      <c r="MLC420" s="142"/>
      <c r="MLD420" s="143"/>
      <c r="MLE420" s="138"/>
      <c r="MLF420" s="138"/>
      <c r="MLG420" s="144"/>
      <c r="MLH420" s="145"/>
      <c r="MLI420" s="139"/>
      <c r="MLJ420" s="140"/>
      <c r="MLK420" s="136"/>
      <c r="MLL420" s="141"/>
      <c r="MLM420" s="142"/>
      <c r="MLN420" s="143"/>
      <c r="MLO420" s="138"/>
      <c r="MLP420" s="138"/>
      <c r="MLQ420" s="144"/>
      <c r="MLR420" s="145"/>
      <c r="MLS420" s="139"/>
      <c r="MLT420" s="140"/>
      <c r="MLU420" s="136"/>
      <c r="MLV420" s="141"/>
      <c r="MLW420" s="142"/>
      <c r="MLX420" s="143"/>
      <c r="MLY420" s="138"/>
      <c r="MLZ420" s="138"/>
      <c r="MMA420" s="144"/>
      <c r="MMB420" s="145"/>
      <c r="MMC420" s="139"/>
      <c r="MMD420" s="140"/>
      <c r="MME420" s="136"/>
      <c r="MMF420" s="141"/>
      <c r="MMG420" s="142"/>
      <c r="MMH420" s="143"/>
      <c r="MMI420" s="138"/>
      <c r="MMJ420" s="138"/>
      <c r="MMK420" s="144"/>
      <c r="MML420" s="145"/>
      <c r="MMM420" s="139"/>
      <c r="MMN420" s="140"/>
      <c r="MMO420" s="136"/>
      <c r="MMP420" s="141"/>
      <c r="MMQ420" s="142"/>
      <c r="MMR420" s="143"/>
      <c r="MMS420" s="138"/>
      <c r="MMT420" s="138"/>
      <c r="MMU420" s="144"/>
      <c r="MMV420" s="145"/>
      <c r="MMW420" s="139"/>
      <c r="MMX420" s="140"/>
      <c r="MMY420" s="136"/>
      <c r="MMZ420" s="141"/>
      <c r="MNA420" s="142"/>
      <c r="MNB420" s="143"/>
      <c r="MNC420" s="138"/>
      <c r="MND420" s="138"/>
      <c r="MNE420" s="144"/>
      <c r="MNF420" s="145"/>
      <c r="MNG420" s="139"/>
      <c r="MNH420" s="140"/>
      <c r="MNI420" s="136"/>
      <c r="MNJ420" s="141"/>
      <c r="MNK420" s="142"/>
      <c r="MNL420" s="143"/>
      <c r="MNM420" s="138"/>
      <c r="MNN420" s="138"/>
      <c r="MNO420" s="144"/>
      <c r="MNP420" s="145"/>
      <c r="MNQ420" s="139"/>
      <c r="MNR420" s="140"/>
      <c r="MNS420" s="136"/>
      <c r="MNT420" s="141"/>
      <c r="MNU420" s="142"/>
      <c r="MNV420" s="143"/>
      <c r="MNW420" s="138"/>
      <c r="MNX420" s="138"/>
      <c r="MNY420" s="144"/>
      <c r="MNZ420" s="145"/>
      <c r="MOA420" s="139"/>
      <c r="MOB420" s="140"/>
      <c r="MOC420" s="136"/>
      <c r="MOD420" s="141"/>
      <c r="MOE420" s="142"/>
      <c r="MOF420" s="143"/>
      <c r="MOG420" s="138"/>
      <c r="MOH420" s="138"/>
      <c r="MOI420" s="144"/>
      <c r="MOJ420" s="145"/>
      <c r="MOK420" s="139"/>
      <c r="MOL420" s="140"/>
      <c r="MOM420" s="136"/>
      <c r="MON420" s="141"/>
      <c r="MOO420" s="142"/>
      <c r="MOP420" s="143"/>
      <c r="MOQ420" s="138"/>
      <c r="MOR420" s="138"/>
      <c r="MOS420" s="144"/>
      <c r="MOT420" s="145"/>
      <c r="MOU420" s="139"/>
      <c r="MOV420" s="140"/>
      <c r="MOW420" s="136"/>
      <c r="MOX420" s="141"/>
      <c r="MOY420" s="142"/>
      <c r="MOZ420" s="143"/>
      <c r="MPA420" s="138"/>
      <c r="MPB420" s="138"/>
      <c r="MPC420" s="144"/>
      <c r="MPD420" s="145"/>
      <c r="MPE420" s="139"/>
      <c r="MPF420" s="140"/>
      <c r="MPG420" s="136"/>
      <c r="MPH420" s="141"/>
      <c r="MPI420" s="142"/>
      <c r="MPJ420" s="143"/>
      <c r="MPK420" s="138"/>
      <c r="MPL420" s="138"/>
      <c r="MPM420" s="144"/>
      <c r="MPN420" s="145"/>
      <c r="MPO420" s="139"/>
      <c r="MPP420" s="140"/>
      <c r="MPQ420" s="136"/>
      <c r="MPR420" s="141"/>
      <c r="MPS420" s="142"/>
      <c r="MPT420" s="143"/>
      <c r="MPU420" s="138"/>
      <c r="MPV420" s="138"/>
      <c r="MPW420" s="144"/>
      <c r="MPX420" s="145"/>
      <c r="MPY420" s="139"/>
      <c r="MPZ420" s="140"/>
      <c r="MQA420" s="136"/>
      <c r="MQB420" s="141"/>
      <c r="MQC420" s="142"/>
      <c r="MQD420" s="143"/>
      <c r="MQE420" s="138"/>
      <c r="MQF420" s="138"/>
      <c r="MQG420" s="144"/>
      <c r="MQH420" s="145"/>
      <c r="MQI420" s="139"/>
      <c r="MQJ420" s="140"/>
      <c r="MQK420" s="136"/>
      <c r="MQL420" s="141"/>
      <c r="MQM420" s="142"/>
      <c r="MQN420" s="143"/>
      <c r="MQO420" s="138"/>
      <c r="MQP420" s="138"/>
      <c r="MQQ420" s="144"/>
      <c r="MQR420" s="145"/>
      <c r="MQS420" s="139"/>
      <c r="MQT420" s="140"/>
      <c r="MQU420" s="136"/>
      <c r="MQV420" s="141"/>
      <c r="MQW420" s="142"/>
      <c r="MQX420" s="143"/>
      <c r="MQY420" s="138"/>
      <c r="MQZ420" s="138"/>
      <c r="MRA420" s="144"/>
      <c r="MRB420" s="145"/>
      <c r="MRC420" s="139"/>
      <c r="MRD420" s="140"/>
      <c r="MRE420" s="136"/>
      <c r="MRF420" s="141"/>
      <c r="MRG420" s="142"/>
      <c r="MRH420" s="143"/>
      <c r="MRI420" s="138"/>
      <c r="MRJ420" s="138"/>
      <c r="MRK420" s="144"/>
      <c r="MRL420" s="145"/>
      <c r="MRM420" s="139"/>
      <c r="MRN420" s="140"/>
      <c r="MRO420" s="136"/>
      <c r="MRP420" s="141"/>
      <c r="MRQ420" s="142"/>
      <c r="MRR420" s="143"/>
      <c r="MRS420" s="138"/>
      <c r="MRT420" s="138"/>
      <c r="MRU420" s="144"/>
      <c r="MRV420" s="145"/>
      <c r="MRW420" s="139"/>
      <c r="MRX420" s="140"/>
      <c r="MRY420" s="136"/>
      <c r="MRZ420" s="141"/>
      <c r="MSA420" s="142"/>
      <c r="MSB420" s="143"/>
      <c r="MSC420" s="138"/>
      <c r="MSD420" s="138"/>
      <c r="MSE420" s="144"/>
      <c r="MSF420" s="145"/>
      <c r="MSG420" s="139"/>
      <c r="MSH420" s="140"/>
      <c r="MSI420" s="136"/>
      <c r="MSJ420" s="141"/>
      <c r="MSK420" s="142"/>
      <c r="MSL420" s="143"/>
      <c r="MSM420" s="138"/>
      <c r="MSN420" s="138"/>
      <c r="MSO420" s="144"/>
      <c r="MSP420" s="145"/>
      <c r="MSQ420" s="139"/>
      <c r="MSR420" s="140"/>
      <c r="MSS420" s="136"/>
      <c r="MST420" s="141"/>
      <c r="MSU420" s="142"/>
      <c r="MSV420" s="143"/>
      <c r="MSW420" s="138"/>
      <c r="MSX420" s="138"/>
      <c r="MSY420" s="144"/>
      <c r="MSZ420" s="145"/>
      <c r="MTA420" s="139"/>
      <c r="MTB420" s="140"/>
      <c r="MTC420" s="136"/>
      <c r="MTD420" s="141"/>
      <c r="MTE420" s="142"/>
      <c r="MTF420" s="143"/>
      <c r="MTG420" s="138"/>
      <c r="MTH420" s="138"/>
      <c r="MTI420" s="144"/>
      <c r="MTJ420" s="145"/>
      <c r="MTK420" s="139"/>
      <c r="MTL420" s="140"/>
      <c r="MTM420" s="136"/>
      <c r="MTN420" s="141"/>
      <c r="MTO420" s="142"/>
      <c r="MTP420" s="143"/>
      <c r="MTQ420" s="138"/>
      <c r="MTR420" s="138"/>
      <c r="MTS420" s="144"/>
      <c r="MTT420" s="145"/>
      <c r="MTU420" s="139"/>
      <c r="MTV420" s="140"/>
      <c r="MTW420" s="136"/>
      <c r="MTX420" s="141"/>
      <c r="MTY420" s="142"/>
      <c r="MTZ420" s="143"/>
      <c r="MUA420" s="138"/>
      <c r="MUB420" s="138"/>
      <c r="MUC420" s="144"/>
      <c r="MUD420" s="145"/>
      <c r="MUE420" s="139"/>
      <c r="MUF420" s="140"/>
      <c r="MUG420" s="136"/>
      <c r="MUH420" s="141"/>
      <c r="MUI420" s="142"/>
      <c r="MUJ420" s="143"/>
      <c r="MUK420" s="138"/>
      <c r="MUL420" s="138"/>
      <c r="MUM420" s="144"/>
      <c r="MUN420" s="145"/>
      <c r="MUO420" s="139"/>
      <c r="MUP420" s="140"/>
      <c r="MUQ420" s="136"/>
      <c r="MUR420" s="141"/>
      <c r="MUS420" s="142"/>
      <c r="MUT420" s="143"/>
      <c r="MUU420" s="138"/>
      <c r="MUV420" s="138"/>
      <c r="MUW420" s="144"/>
      <c r="MUX420" s="145"/>
      <c r="MUY420" s="139"/>
      <c r="MUZ420" s="140"/>
      <c r="MVA420" s="136"/>
      <c r="MVB420" s="141"/>
      <c r="MVC420" s="142"/>
      <c r="MVD420" s="143"/>
      <c r="MVE420" s="138"/>
      <c r="MVF420" s="138"/>
      <c r="MVG420" s="144"/>
      <c r="MVH420" s="145"/>
      <c r="MVI420" s="139"/>
      <c r="MVJ420" s="140"/>
      <c r="MVK420" s="136"/>
      <c r="MVL420" s="141"/>
      <c r="MVM420" s="142"/>
      <c r="MVN420" s="143"/>
      <c r="MVO420" s="138"/>
      <c r="MVP420" s="138"/>
      <c r="MVQ420" s="144"/>
      <c r="MVR420" s="145"/>
      <c r="MVS420" s="139"/>
      <c r="MVT420" s="140"/>
      <c r="MVU420" s="136"/>
      <c r="MVV420" s="141"/>
      <c r="MVW420" s="142"/>
      <c r="MVX420" s="143"/>
      <c r="MVY420" s="138"/>
      <c r="MVZ420" s="138"/>
      <c r="MWA420" s="144"/>
      <c r="MWB420" s="145"/>
      <c r="MWC420" s="139"/>
      <c r="MWD420" s="140"/>
      <c r="MWE420" s="136"/>
      <c r="MWF420" s="141"/>
      <c r="MWG420" s="142"/>
      <c r="MWH420" s="143"/>
      <c r="MWI420" s="138"/>
      <c r="MWJ420" s="138"/>
      <c r="MWK420" s="144"/>
      <c r="MWL420" s="145"/>
      <c r="MWM420" s="139"/>
      <c r="MWN420" s="140"/>
      <c r="MWO420" s="136"/>
      <c r="MWP420" s="141"/>
      <c r="MWQ420" s="142"/>
      <c r="MWR420" s="143"/>
      <c r="MWS420" s="138"/>
      <c r="MWT420" s="138"/>
      <c r="MWU420" s="144"/>
      <c r="MWV420" s="145"/>
      <c r="MWW420" s="139"/>
      <c r="MWX420" s="140"/>
      <c r="MWY420" s="136"/>
      <c r="MWZ420" s="141"/>
      <c r="MXA420" s="142"/>
      <c r="MXB420" s="143"/>
      <c r="MXC420" s="138"/>
      <c r="MXD420" s="138"/>
      <c r="MXE420" s="144"/>
      <c r="MXF420" s="145"/>
      <c r="MXG420" s="139"/>
      <c r="MXH420" s="140"/>
      <c r="MXI420" s="136"/>
      <c r="MXJ420" s="141"/>
      <c r="MXK420" s="142"/>
      <c r="MXL420" s="143"/>
      <c r="MXM420" s="138"/>
      <c r="MXN420" s="138"/>
      <c r="MXO420" s="144"/>
      <c r="MXP420" s="145"/>
      <c r="MXQ420" s="139"/>
      <c r="MXR420" s="140"/>
      <c r="MXS420" s="136"/>
      <c r="MXT420" s="141"/>
      <c r="MXU420" s="142"/>
      <c r="MXV420" s="143"/>
      <c r="MXW420" s="138"/>
      <c r="MXX420" s="138"/>
      <c r="MXY420" s="144"/>
      <c r="MXZ420" s="145"/>
      <c r="MYA420" s="139"/>
      <c r="MYB420" s="140"/>
      <c r="MYC420" s="136"/>
      <c r="MYD420" s="141"/>
      <c r="MYE420" s="142"/>
      <c r="MYF420" s="143"/>
      <c r="MYG420" s="138"/>
      <c r="MYH420" s="138"/>
      <c r="MYI420" s="144"/>
      <c r="MYJ420" s="145"/>
      <c r="MYK420" s="139"/>
      <c r="MYL420" s="140"/>
      <c r="MYM420" s="136"/>
      <c r="MYN420" s="141"/>
      <c r="MYO420" s="142"/>
      <c r="MYP420" s="143"/>
      <c r="MYQ420" s="138"/>
      <c r="MYR420" s="138"/>
      <c r="MYS420" s="144"/>
      <c r="MYT420" s="145"/>
      <c r="MYU420" s="139"/>
      <c r="MYV420" s="140"/>
      <c r="MYW420" s="136"/>
      <c r="MYX420" s="141"/>
      <c r="MYY420" s="142"/>
      <c r="MYZ420" s="143"/>
      <c r="MZA420" s="138"/>
      <c r="MZB420" s="138"/>
      <c r="MZC420" s="144"/>
      <c r="MZD420" s="145"/>
      <c r="MZE420" s="139"/>
      <c r="MZF420" s="140"/>
      <c r="MZG420" s="136"/>
      <c r="MZH420" s="141"/>
      <c r="MZI420" s="142"/>
      <c r="MZJ420" s="143"/>
      <c r="MZK420" s="138"/>
      <c r="MZL420" s="138"/>
      <c r="MZM420" s="144"/>
      <c r="MZN420" s="145"/>
      <c r="MZO420" s="139"/>
      <c r="MZP420" s="140"/>
      <c r="MZQ420" s="136"/>
      <c r="MZR420" s="141"/>
      <c r="MZS420" s="142"/>
      <c r="MZT420" s="143"/>
      <c r="MZU420" s="138"/>
      <c r="MZV420" s="138"/>
      <c r="MZW420" s="144"/>
      <c r="MZX420" s="145"/>
      <c r="MZY420" s="139"/>
      <c r="MZZ420" s="140"/>
      <c r="NAA420" s="136"/>
      <c r="NAB420" s="141"/>
      <c r="NAC420" s="142"/>
      <c r="NAD420" s="143"/>
      <c r="NAE420" s="138"/>
      <c r="NAF420" s="138"/>
      <c r="NAG420" s="144"/>
      <c r="NAH420" s="145"/>
      <c r="NAI420" s="139"/>
      <c r="NAJ420" s="140"/>
      <c r="NAK420" s="136"/>
      <c r="NAL420" s="141"/>
      <c r="NAM420" s="142"/>
      <c r="NAN420" s="143"/>
      <c r="NAO420" s="138"/>
      <c r="NAP420" s="138"/>
      <c r="NAQ420" s="144"/>
      <c r="NAR420" s="145"/>
      <c r="NAS420" s="139"/>
      <c r="NAT420" s="140"/>
      <c r="NAU420" s="136"/>
      <c r="NAV420" s="141"/>
      <c r="NAW420" s="142"/>
      <c r="NAX420" s="143"/>
      <c r="NAY420" s="138"/>
      <c r="NAZ420" s="138"/>
      <c r="NBA420" s="144"/>
      <c r="NBB420" s="145"/>
      <c r="NBC420" s="139"/>
      <c r="NBD420" s="140"/>
      <c r="NBE420" s="136"/>
      <c r="NBF420" s="141"/>
      <c r="NBG420" s="142"/>
      <c r="NBH420" s="143"/>
      <c r="NBI420" s="138"/>
      <c r="NBJ420" s="138"/>
      <c r="NBK420" s="144"/>
      <c r="NBL420" s="145"/>
      <c r="NBM420" s="139"/>
      <c r="NBN420" s="140"/>
      <c r="NBO420" s="136"/>
      <c r="NBP420" s="141"/>
      <c r="NBQ420" s="142"/>
      <c r="NBR420" s="143"/>
      <c r="NBS420" s="138"/>
      <c r="NBT420" s="138"/>
      <c r="NBU420" s="144"/>
      <c r="NBV420" s="145"/>
      <c r="NBW420" s="139"/>
      <c r="NBX420" s="140"/>
      <c r="NBY420" s="136"/>
      <c r="NBZ420" s="141"/>
      <c r="NCA420" s="142"/>
      <c r="NCB420" s="143"/>
      <c r="NCC420" s="138"/>
      <c r="NCD420" s="138"/>
      <c r="NCE420" s="144"/>
      <c r="NCF420" s="145"/>
      <c r="NCG420" s="139"/>
      <c r="NCH420" s="140"/>
      <c r="NCI420" s="136"/>
      <c r="NCJ420" s="141"/>
      <c r="NCK420" s="142"/>
      <c r="NCL420" s="143"/>
      <c r="NCM420" s="138"/>
      <c r="NCN420" s="138"/>
      <c r="NCO420" s="144"/>
      <c r="NCP420" s="145"/>
      <c r="NCQ420" s="139"/>
      <c r="NCR420" s="140"/>
      <c r="NCS420" s="136"/>
      <c r="NCT420" s="141"/>
      <c r="NCU420" s="142"/>
      <c r="NCV420" s="143"/>
      <c r="NCW420" s="138"/>
      <c r="NCX420" s="138"/>
      <c r="NCY420" s="144"/>
      <c r="NCZ420" s="145"/>
      <c r="NDA420" s="139"/>
      <c r="NDB420" s="140"/>
      <c r="NDC420" s="136"/>
      <c r="NDD420" s="141"/>
      <c r="NDE420" s="142"/>
      <c r="NDF420" s="143"/>
      <c r="NDG420" s="138"/>
      <c r="NDH420" s="138"/>
      <c r="NDI420" s="144"/>
      <c r="NDJ420" s="145"/>
      <c r="NDK420" s="139"/>
      <c r="NDL420" s="140"/>
      <c r="NDM420" s="136"/>
      <c r="NDN420" s="141"/>
      <c r="NDO420" s="142"/>
      <c r="NDP420" s="143"/>
      <c r="NDQ420" s="138"/>
      <c r="NDR420" s="138"/>
      <c r="NDS420" s="144"/>
      <c r="NDT420" s="145"/>
      <c r="NDU420" s="139"/>
      <c r="NDV420" s="140"/>
      <c r="NDW420" s="136"/>
      <c r="NDX420" s="141"/>
      <c r="NDY420" s="142"/>
      <c r="NDZ420" s="143"/>
      <c r="NEA420" s="138"/>
      <c r="NEB420" s="138"/>
      <c r="NEC420" s="144"/>
      <c r="NED420" s="145"/>
      <c r="NEE420" s="139"/>
      <c r="NEF420" s="140"/>
      <c r="NEG420" s="136"/>
      <c r="NEH420" s="141"/>
      <c r="NEI420" s="142"/>
      <c r="NEJ420" s="143"/>
      <c r="NEK420" s="138"/>
      <c r="NEL420" s="138"/>
      <c r="NEM420" s="144"/>
      <c r="NEN420" s="145"/>
      <c r="NEO420" s="139"/>
      <c r="NEP420" s="140"/>
      <c r="NEQ420" s="136"/>
      <c r="NER420" s="141"/>
      <c r="NES420" s="142"/>
      <c r="NET420" s="143"/>
      <c r="NEU420" s="138"/>
      <c r="NEV420" s="138"/>
      <c r="NEW420" s="144"/>
      <c r="NEX420" s="145"/>
      <c r="NEY420" s="139"/>
      <c r="NEZ420" s="140"/>
      <c r="NFA420" s="136"/>
      <c r="NFB420" s="141"/>
      <c r="NFC420" s="142"/>
      <c r="NFD420" s="143"/>
      <c r="NFE420" s="138"/>
      <c r="NFF420" s="138"/>
      <c r="NFG420" s="144"/>
      <c r="NFH420" s="145"/>
      <c r="NFI420" s="139"/>
      <c r="NFJ420" s="140"/>
      <c r="NFK420" s="136"/>
      <c r="NFL420" s="141"/>
      <c r="NFM420" s="142"/>
      <c r="NFN420" s="143"/>
      <c r="NFO420" s="138"/>
      <c r="NFP420" s="138"/>
      <c r="NFQ420" s="144"/>
      <c r="NFR420" s="145"/>
      <c r="NFS420" s="139"/>
      <c r="NFT420" s="140"/>
      <c r="NFU420" s="136"/>
      <c r="NFV420" s="141"/>
      <c r="NFW420" s="142"/>
      <c r="NFX420" s="143"/>
      <c r="NFY420" s="138"/>
      <c r="NFZ420" s="138"/>
      <c r="NGA420" s="144"/>
      <c r="NGB420" s="145"/>
      <c r="NGC420" s="139"/>
      <c r="NGD420" s="140"/>
      <c r="NGE420" s="136"/>
      <c r="NGF420" s="141"/>
      <c r="NGG420" s="142"/>
      <c r="NGH420" s="143"/>
      <c r="NGI420" s="138"/>
      <c r="NGJ420" s="138"/>
      <c r="NGK420" s="144"/>
      <c r="NGL420" s="145"/>
      <c r="NGM420" s="139"/>
      <c r="NGN420" s="140"/>
      <c r="NGO420" s="136"/>
      <c r="NGP420" s="141"/>
      <c r="NGQ420" s="142"/>
      <c r="NGR420" s="143"/>
      <c r="NGS420" s="138"/>
      <c r="NGT420" s="138"/>
      <c r="NGU420" s="144"/>
      <c r="NGV420" s="145"/>
      <c r="NGW420" s="139"/>
      <c r="NGX420" s="140"/>
      <c r="NGY420" s="136"/>
      <c r="NGZ420" s="141"/>
      <c r="NHA420" s="142"/>
      <c r="NHB420" s="143"/>
      <c r="NHC420" s="138"/>
      <c r="NHD420" s="138"/>
      <c r="NHE420" s="144"/>
      <c r="NHF420" s="145"/>
      <c r="NHG420" s="139"/>
      <c r="NHH420" s="140"/>
      <c r="NHI420" s="136"/>
      <c r="NHJ420" s="141"/>
      <c r="NHK420" s="142"/>
      <c r="NHL420" s="143"/>
      <c r="NHM420" s="138"/>
      <c r="NHN420" s="138"/>
      <c r="NHO420" s="144"/>
      <c r="NHP420" s="145"/>
      <c r="NHQ420" s="139"/>
      <c r="NHR420" s="140"/>
      <c r="NHS420" s="136"/>
      <c r="NHT420" s="141"/>
      <c r="NHU420" s="142"/>
      <c r="NHV420" s="143"/>
      <c r="NHW420" s="138"/>
      <c r="NHX420" s="138"/>
      <c r="NHY420" s="144"/>
      <c r="NHZ420" s="145"/>
      <c r="NIA420" s="139"/>
      <c r="NIB420" s="140"/>
      <c r="NIC420" s="136"/>
      <c r="NID420" s="141"/>
      <c r="NIE420" s="142"/>
      <c r="NIF420" s="143"/>
      <c r="NIG420" s="138"/>
      <c r="NIH420" s="138"/>
      <c r="NII420" s="144"/>
      <c r="NIJ420" s="145"/>
      <c r="NIK420" s="139"/>
      <c r="NIL420" s="140"/>
      <c r="NIM420" s="136"/>
      <c r="NIN420" s="141"/>
      <c r="NIO420" s="142"/>
      <c r="NIP420" s="143"/>
      <c r="NIQ420" s="138"/>
      <c r="NIR420" s="138"/>
      <c r="NIS420" s="144"/>
      <c r="NIT420" s="145"/>
      <c r="NIU420" s="139"/>
      <c r="NIV420" s="140"/>
      <c r="NIW420" s="136"/>
      <c r="NIX420" s="141"/>
      <c r="NIY420" s="142"/>
      <c r="NIZ420" s="143"/>
      <c r="NJA420" s="138"/>
      <c r="NJB420" s="138"/>
      <c r="NJC420" s="144"/>
      <c r="NJD420" s="145"/>
      <c r="NJE420" s="139"/>
      <c r="NJF420" s="140"/>
      <c r="NJG420" s="136"/>
      <c r="NJH420" s="141"/>
      <c r="NJI420" s="142"/>
      <c r="NJJ420" s="143"/>
      <c r="NJK420" s="138"/>
      <c r="NJL420" s="138"/>
      <c r="NJM420" s="144"/>
      <c r="NJN420" s="145"/>
      <c r="NJO420" s="139"/>
      <c r="NJP420" s="140"/>
      <c r="NJQ420" s="136"/>
      <c r="NJR420" s="141"/>
      <c r="NJS420" s="142"/>
      <c r="NJT420" s="143"/>
      <c r="NJU420" s="138"/>
      <c r="NJV420" s="138"/>
      <c r="NJW420" s="144"/>
      <c r="NJX420" s="145"/>
      <c r="NJY420" s="139"/>
      <c r="NJZ420" s="140"/>
      <c r="NKA420" s="136"/>
      <c r="NKB420" s="141"/>
      <c r="NKC420" s="142"/>
      <c r="NKD420" s="143"/>
      <c r="NKE420" s="138"/>
      <c r="NKF420" s="138"/>
      <c r="NKG420" s="144"/>
      <c r="NKH420" s="145"/>
      <c r="NKI420" s="139"/>
      <c r="NKJ420" s="140"/>
      <c r="NKK420" s="136"/>
      <c r="NKL420" s="141"/>
      <c r="NKM420" s="142"/>
      <c r="NKN420" s="143"/>
      <c r="NKO420" s="138"/>
      <c r="NKP420" s="138"/>
      <c r="NKQ420" s="144"/>
      <c r="NKR420" s="145"/>
      <c r="NKS420" s="139"/>
      <c r="NKT420" s="140"/>
      <c r="NKU420" s="136"/>
      <c r="NKV420" s="141"/>
      <c r="NKW420" s="142"/>
      <c r="NKX420" s="143"/>
      <c r="NKY420" s="138"/>
      <c r="NKZ420" s="138"/>
      <c r="NLA420" s="144"/>
      <c r="NLB420" s="145"/>
      <c r="NLC420" s="139"/>
      <c r="NLD420" s="140"/>
      <c r="NLE420" s="136"/>
      <c r="NLF420" s="141"/>
      <c r="NLG420" s="142"/>
      <c r="NLH420" s="143"/>
      <c r="NLI420" s="138"/>
      <c r="NLJ420" s="138"/>
      <c r="NLK420" s="144"/>
      <c r="NLL420" s="145"/>
      <c r="NLM420" s="139"/>
      <c r="NLN420" s="140"/>
      <c r="NLO420" s="136"/>
      <c r="NLP420" s="141"/>
      <c r="NLQ420" s="142"/>
      <c r="NLR420" s="143"/>
      <c r="NLS420" s="138"/>
      <c r="NLT420" s="138"/>
      <c r="NLU420" s="144"/>
      <c r="NLV420" s="145"/>
      <c r="NLW420" s="139"/>
      <c r="NLX420" s="140"/>
      <c r="NLY420" s="136"/>
      <c r="NLZ420" s="141"/>
      <c r="NMA420" s="142"/>
      <c r="NMB420" s="143"/>
      <c r="NMC420" s="138"/>
      <c r="NMD420" s="138"/>
      <c r="NME420" s="144"/>
      <c r="NMF420" s="145"/>
      <c r="NMG420" s="139"/>
      <c r="NMH420" s="140"/>
      <c r="NMI420" s="136"/>
      <c r="NMJ420" s="141"/>
      <c r="NMK420" s="142"/>
      <c r="NML420" s="143"/>
      <c r="NMM420" s="138"/>
      <c r="NMN420" s="138"/>
      <c r="NMO420" s="144"/>
      <c r="NMP420" s="145"/>
      <c r="NMQ420" s="139"/>
      <c r="NMR420" s="140"/>
      <c r="NMS420" s="136"/>
      <c r="NMT420" s="141"/>
      <c r="NMU420" s="142"/>
      <c r="NMV420" s="143"/>
      <c r="NMW420" s="138"/>
      <c r="NMX420" s="138"/>
      <c r="NMY420" s="144"/>
      <c r="NMZ420" s="145"/>
      <c r="NNA420" s="139"/>
      <c r="NNB420" s="140"/>
      <c r="NNC420" s="136"/>
      <c r="NND420" s="141"/>
      <c r="NNE420" s="142"/>
      <c r="NNF420" s="143"/>
      <c r="NNG420" s="138"/>
      <c r="NNH420" s="138"/>
      <c r="NNI420" s="144"/>
      <c r="NNJ420" s="145"/>
      <c r="NNK420" s="139"/>
      <c r="NNL420" s="140"/>
      <c r="NNM420" s="136"/>
      <c r="NNN420" s="141"/>
      <c r="NNO420" s="142"/>
      <c r="NNP420" s="143"/>
      <c r="NNQ420" s="138"/>
      <c r="NNR420" s="138"/>
      <c r="NNS420" s="144"/>
      <c r="NNT420" s="145"/>
      <c r="NNU420" s="139"/>
      <c r="NNV420" s="140"/>
      <c r="NNW420" s="136"/>
      <c r="NNX420" s="141"/>
      <c r="NNY420" s="142"/>
      <c r="NNZ420" s="143"/>
      <c r="NOA420" s="138"/>
      <c r="NOB420" s="138"/>
      <c r="NOC420" s="144"/>
      <c r="NOD420" s="145"/>
      <c r="NOE420" s="139"/>
      <c r="NOF420" s="140"/>
      <c r="NOG420" s="136"/>
      <c r="NOH420" s="141"/>
      <c r="NOI420" s="142"/>
      <c r="NOJ420" s="143"/>
      <c r="NOK420" s="138"/>
      <c r="NOL420" s="138"/>
      <c r="NOM420" s="144"/>
      <c r="NON420" s="145"/>
      <c r="NOO420" s="139"/>
      <c r="NOP420" s="140"/>
      <c r="NOQ420" s="136"/>
      <c r="NOR420" s="141"/>
      <c r="NOS420" s="142"/>
      <c r="NOT420" s="143"/>
      <c r="NOU420" s="138"/>
      <c r="NOV420" s="138"/>
      <c r="NOW420" s="144"/>
      <c r="NOX420" s="145"/>
      <c r="NOY420" s="139"/>
      <c r="NOZ420" s="140"/>
      <c r="NPA420" s="136"/>
      <c r="NPB420" s="141"/>
      <c r="NPC420" s="142"/>
      <c r="NPD420" s="143"/>
      <c r="NPE420" s="138"/>
      <c r="NPF420" s="138"/>
      <c r="NPG420" s="144"/>
      <c r="NPH420" s="145"/>
      <c r="NPI420" s="139"/>
      <c r="NPJ420" s="140"/>
      <c r="NPK420" s="136"/>
      <c r="NPL420" s="141"/>
      <c r="NPM420" s="142"/>
      <c r="NPN420" s="143"/>
      <c r="NPO420" s="138"/>
      <c r="NPP420" s="138"/>
      <c r="NPQ420" s="144"/>
      <c r="NPR420" s="145"/>
      <c r="NPS420" s="139"/>
      <c r="NPT420" s="140"/>
      <c r="NPU420" s="136"/>
      <c r="NPV420" s="141"/>
      <c r="NPW420" s="142"/>
      <c r="NPX420" s="143"/>
      <c r="NPY420" s="138"/>
      <c r="NPZ420" s="138"/>
      <c r="NQA420" s="144"/>
      <c r="NQB420" s="145"/>
      <c r="NQC420" s="139"/>
      <c r="NQD420" s="140"/>
      <c r="NQE420" s="136"/>
      <c r="NQF420" s="141"/>
      <c r="NQG420" s="142"/>
      <c r="NQH420" s="143"/>
      <c r="NQI420" s="138"/>
      <c r="NQJ420" s="138"/>
      <c r="NQK420" s="144"/>
      <c r="NQL420" s="145"/>
      <c r="NQM420" s="139"/>
      <c r="NQN420" s="140"/>
      <c r="NQO420" s="136"/>
      <c r="NQP420" s="141"/>
      <c r="NQQ420" s="142"/>
      <c r="NQR420" s="143"/>
      <c r="NQS420" s="138"/>
      <c r="NQT420" s="138"/>
      <c r="NQU420" s="144"/>
      <c r="NQV420" s="145"/>
      <c r="NQW420" s="139"/>
      <c r="NQX420" s="140"/>
      <c r="NQY420" s="136"/>
      <c r="NQZ420" s="141"/>
      <c r="NRA420" s="142"/>
      <c r="NRB420" s="143"/>
      <c r="NRC420" s="138"/>
      <c r="NRD420" s="138"/>
      <c r="NRE420" s="144"/>
      <c r="NRF420" s="145"/>
      <c r="NRG420" s="139"/>
      <c r="NRH420" s="140"/>
      <c r="NRI420" s="136"/>
      <c r="NRJ420" s="141"/>
      <c r="NRK420" s="142"/>
      <c r="NRL420" s="143"/>
      <c r="NRM420" s="138"/>
      <c r="NRN420" s="138"/>
      <c r="NRO420" s="144"/>
      <c r="NRP420" s="145"/>
      <c r="NRQ420" s="139"/>
      <c r="NRR420" s="140"/>
      <c r="NRS420" s="136"/>
      <c r="NRT420" s="141"/>
      <c r="NRU420" s="142"/>
      <c r="NRV420" s="143"/>
      <c r="NRW420" s="138"/>
      <c r="NRX420" s="138"/>
      <c r="NRY420" s="144"/>
      <c r="NRZ420" s="145"/>
      <c r="NSA420" s="139"/>
      <c r="NSB420" s="140"/>
      <c r="NSC420" s="136"/>
      <c r="NSD420" s="141"/>
      <c r="NSE420" s="142"/>
      <c r="NSF420" s="143"/>
      <c r="NSG420" s="138"/>
      <c r="NSH420" s="138"/>
      <c r="NSI420" s="144"/>
      <c r="NSJ420" s="145"/>
      <c r="NSK420" s="139"/>
      <c r="NSL420" s="140"/>
      <c r="NSM420" s="136"/>
      <c r="NSN420" s="141"/>
      <c r="NSO420" s="142"/>
      <c r="NSP420" s="143"/>
      <c r="NSQ420" s="138"/>
      <c r="NSR420" s="138"/>
      <c r="NSS420" s="144"/>
      <c r="NST420" s="145"/>
      <c r="NSU420" s="139"/>
      <c r="NSV420" s="140"/>
      <c r="NSW420" s="136"/>
      <c r="NSX420" s="141"/>
      <c r="NSY420" s="142"/>
      <c r="NSZ420" s="143"/>
      <c r="NTA420" s="138"/>
      <c r="NTB420" s="138"/>
      <c r="NTC420" s="144"/>
      <c r="NTD420" s="145"/>
      <c r="NTE420" s="139"/>
      <c r="NTF420" s="140"/>
      <c r="NTG420" s="136"/>
      <c r="NTH420" s="141"/>
      <c r="NTI420" s="142"/>
      <c r="NTJ420" s="143"/>
      <c r="NTK420" s="138"/>
      <c r="NTL420" s="138"/>
      <c r="NTM420" s="144"/>
      <c r="NTN420" s="145"/>
      <c r="NTO420" s="139"/>
      <c r="NTP420" s="140"/>
      <c r="NTQ420" s="136"/>
      <c r="NTR420" s="141"/>
      <c r="NTS420" s="142"/>
      <c r="NTT420" s="143"/>
      <c r="NTU420" s="138"/>
      <c r="NTV420" s="138"/>
      <c r="NTW420" s="144"/>
      <c r="NTX420" s="145"/>
      <c r="NTY420" s="139"/>
      <c r="NTZ420" s="140"/>
      <c r="NUA420" s="136"/>
      <c r="NUB420" s="141"/>
      <c r="NUC420" s="142"/>
      <c r="NUD420" s="143"/>
      <c r="NUE420" s="138"/>
      <c r="NUF420" s="138"/>
      <c r="NUG420" s="144"/>
      <c r="NUH420" s="145"/>
      <c r="NUI420" s="139"/>
      <c r="NUJ420" s="140"/>
      <c r="NUK420" s="136"/>
      <c r="NUL420" s="141"/>
      <c r="NUM420" s="142"/>
      <c r="NUN420" s="143"/>
      <c r="NUO420" s="138"/>
      <c r="NUP420" s="138"/>
      <c r="NUQ420" s="144"/>
      <c r="NUR420" s="145"/>
      <c r="NUS420" s="139"/>
      <c r="NUT420" s="140"/>
      <c r="NUU420" s="136"/>
      <c r="NUV420" s="141"/>
      <c r="NUW420" s="142"/>
      <c r="NUX420" s="143"/>
      <c r="NUY420" s="138"/>
      <c r="NUZ420" s="138"/>
      <c r="NVA420" s="144"/>
      <c r="NVB420" s="145"/>
      <c r="NVC420" s="139"/>
      <c r="NVD420" s="140"/>
      <c r="NVE420" s="136"/>
      <c r="NVF420" s="141"/>
      <c r="NVG420" s="142"/>
      <c r="NVH420" s="143"/>
      <c r="NVI420" s="138"/>
      <c r="NVJ420" s="138"/>
      <c r="NVK420" s="144"/>
      <c r="NVL420" s="145"/>
      <c r="NVM420" s="139"/>
      <c r="NVN420" s="140"/>
      <c r="NVO420" s="136"/>
      <c r="NVP420" s="141"/>
      <c r="NVQ420" s="142"/>
      <c r="NVR420" s="143"/>
      <c r="NVS420" s="138"/>
      <c r="NVT420" s="138"/>
      <c r="NVU420" s="144"/>
      <c r="NVV420" s="145"/>
      <c r="NVW420" s="139"/>
      <c r="NVX420" s="140"/>
      <c r="NVY420" s="136"/>
      <c r="NVZ420" s="141"/>
      <c r="NWA420" s="142"/>
      <c r="NWB420" s="143"/>
      <c r="NWC420" s="138"/>
      <c r="NWD420" s="138"/>
      <c r="NWE420" s="144"/>
      <c r="NWF420" s="145"/>
      <c r="NWG420" s="139"/>
      <c r="NWH420" s="140"/>
      <c r="NWI420" s="136"/>
      <c r="NWJ420" s="141"/>
      <c r="NWK420" s="142"/>
      <c r="NWL420" s="143"/>
      <c r="NWM420" s="138"/>
      <c r="NWN420" s="138"/>
      <c r="NWO420" s="144"/>
      <c r="NWP420" s="145"/>
      <c r="NWQ420" s="139"/>
      <c r="NWR420" s="140"/>
      <c r="NWS420" s="136"/>
      <c r="NWT420" s="141"/>
      <c r="NWU420" s="142"/>
      <c r="NWV420" s="143"/>
      <c r="NWW420" s="138"/>
      <c r="NWX420" s="138"/>
      <c r="NWY420" s="144"/>
      <c r="NWZ420" s="145"/>
      <c r="NXA420" s="139"/>
      <c r="NXB420" s="140"/>
      <c r="NXC420" s="136"/>
      <c r="NXD420" s="141"/>
      <c r="NXE420" s="142"/>
      <c r="NXF420" s="143"/>
      <c r="NXG420" s="138"/>
      <c r="NXH420" s="138"/>
      <c r="NXI420" s="144"/>
      <c r="NXJ420" s="145"/>
      <c r="NXK420" s="139"/>
      <c r="NXL420" s="140"/>
      <c r="NXM420" s="136"/>
      <c r="NXN420" s="141"/>
      <c r="NXO420" s="142"/>
      <c r="NXP420" s="143"/>
      <c r="NXQ420" s="138"/>
      <c r="NXR420" s="138"/>
      <c r="NXS420" s="144"/>
      <c r="NXT420" s="145"/>
      <c r="NXU420" s="139"/>
      <c r="NXV420" s="140"/>
      <c r="NXW420" s="136"/>
      <c r="NXX420" s="141"/>
      <c r="NXY420" s="142"/>
      <c r="NXZ420" s="143"/>
      <c r="NYA420" s="138"/>
      <c r="NYB420" s="138"/>
      <c r="NYC420" s="144"/>
      <c r="NYD420" s="145"/>
      <c r="NYE420" s="139"/>
      <c r="NYF420" s="140"/>
      <c r="NYG420" s="136"/>
      <c r="NYH420" s="141"/>
      <c r="NYI420" s="142"/>
      <c r="NYJ420" s="143"/>
      <c r="NYK420" s="138"/>
      <c r="NYL420" s="138"/>
      <c r="NYM420" s="144"/>
      <c r="NYN420" s="145"/>
      <c r="NYO420" s="139"/>
      <c r="NYP420" s="140"/>
      <c r="NYQ420" s="136"/>
      <c r="NYR420" s="141"/>
      <c r="NYS420" s="142"/>
      <c r="NYT420" s="143"/>
      <c r="NYU420" s="138"/>
      <c r="NYV420" s="138"/>
      <c r="NYW420" s="144"/>
      <c r="NYX420" s="145"/>
      <c r="NYY420" s="139"/>
      <c r="NYZ420" s="140"/>
      <c r="NZA420" s="136"/>
      <c r="NZB420" s="141"/>
      <c r="NZC420" s="142"/>
      <c r="NZD420" s="143"/>
      <c r="NZE420" s="138"/>
      <c r="NZF420" s="138"/>
      <c r="NZG420" s="144"/>
      <c r="NZH420" s="145"/>
      <c r="NZI420" s="139"/>
      <c r="NZJ420" s="140"/>
      <c r="NZK420" s="136"/>
      <c r="NZL420" s="141"/>
      <c r="NZM420" s="142"/>
      <c r="NZN420" s="143"/>
      <c r="NZO420" s="138"/>
      <c r="NZP420" s="138"/>
      <c r="NZQ420" s="144"/>
      <c r="NZR420" s="145"/>
      <c r="NZS420" s="139"/>
      <c r="NZT420" s="140"/>
      <c r="NZU420" s="136"/>
      <c r="NZV420" s="141"/>
      <c r="NZW420" s="142"/>
      <c r="NZX420" s="143"/>
      <c r="NZY420" s="138"/>
      <c r="NZZ420" s="138"/>
      <c r="OAA420" s="144"/>
      <c r="OAB420" s="145"/>
      <c r="OAC420" s="139"/>
      <c r="OAD420" s="140"/>
      <c r="OAE420" s="136"/>
      <c r="OAF420" s="141"/>
      <c r="OAG420" s="142"/>
      <c r="OAH420" s="143"/>
      <c r="OAI420" s="138"/>
      <c r="OAJ420" s="138"/>
      <c r="OAK420" s="144"/>
      <c r="OAL420" s="145"/>
      <c r="OAM420" s="139"/>
      <c r="OAN420" s="140"/>
      <c r="OAO420" s="136"/>
      <c r="OAP420" s="141"/>
      <c r="OAQ420" s="142"/>
      <c r="OAR420" s="143"/>
      <c r="OAS420" s="138"/>
      <c r="OAT420" s="138"/>
      <c r="OAU420" s="144"/>
      <c r="OAV420" s="145"/>
      <c r="OAW420" s="139"/>
      <c r="OAX420" s="140"/>
      <c r="OAY420" s="136"/>
      <c r="OAZ420" s="141"/>
      <c r="OBA420" s="142"/>
      <c r="OBB420" s="143"/>
      <c r="OBC420" s="138"/>
      <c r="OBD420" s="138"/>
      <c r="OBE420" s="144"/>
      <c r="OBF420" s="145"/>
      <c r="OBG420" s="139"/>
      <c r="OBH420" s="140"/>
      <c r="OBI420" s="136"/>
      <c r="OBJ420" s="141"/>
      <c r="OBK420" s="142"/>
      <c r="OBL420" s="143"/>
      <c r="OBM420" s="138"/>
      <c r="OBN420" s="138"/>
      <c r="OBO420" s="144"/>
      <c r="OBP420" s="145"/>
      <c r="OBQ420" s="139"/>
      <c r="OBR420" s="140"/>
      <c r="OBS420" s="136"/>
      <c r="OBT420" s="141"/>
      <c r="OBU420" s="142"/>
      <c r="OBV420" s="143"/>
      <c r="OBW420" s="138"/>
      <c r="OBX420" s="138"/>
      <c r="OBY420" s="144"/>
      <c r="OBZ420" s="145"/>
      <c r="OCA420" s="139"/>
      <c r="OCB420" s="140"/>
      <c r="OCC420" s="136"/>
      <c r="OCD420" s="141"/>
      <c r="OCE420" s="142"/>
      <c r="OCF420" s="143"/>
      <c r="OCG420" s="138"/>
      <c r="OCH420" s="138"/>
      <c r="OCI420" s="144"/>
      <c r="OCJ420" s="145"/>
      <c r="OCK420" s="139"/>
      <c r="OCL420" s="140"/>
      <c r="OCM420" s="136"/>
      <c r="OCN420" s="141"/>
      <c r="OCO420" s="142"/>
      <c r="OCP420" s="143"/>
      <c r="OCQ420" s="138"/>
      <c r="OCR420" s="138"/>
      <c r="OCS420" s="144"/>
      <c r="OCT420" s="145"/>
      <c r="OCU420" s="139"/>
      <c r="OCV420" s="140"/>
      <c r="OCW420" s="136"/>
      <c r="OCX420" s="141"/>
      <c r="OCY420" s="142"/>
      <c r="OCZ420" s="143"/>
      <c r="ODA420" s="138"/>
      <c r="ODB420" s="138"/>
      <c r="ODC420" s="144"/>
      <c r="ODD420" s="145"/>
      <c r="ODE420" s="139"/>
      <c r="ODF420" s="140"/>
      <c r="ODG420" s="136"/>
      <c r="ODH420" s="141"/>
      <c r="ODI420" s="142"/>
      <c r="ODJ420" s="143"/>
      <c r="ODK420" s="138"/>
      <c r="ODL420" s="138"/>
      <c r="ODM420" s="144"/>
      <c r="ODN420" s="145"/>
      <c r="ODO420" s="139"/>
      <c r="ODP420" s="140"/>
      <c r="ODQ420" s="136"/>
      <c r="ODR420" s="141"/>
      <c r="ODS420" s="142"/>
      <c r="ODT420" s="143"/>
      <c r="ODU420" s="138"/>
      <c r="ODV420" s="138"/>
      <c r="ODW420" s="144"/>
      <c r="ODX420" s="145"/>
      <c r="ODY420" s="139"/>
      <c r="ODZ420" s="140"/>
      <c r="OEA420" s="136"/>
      <c r="OEB420" s="141"/>
      <c r="OEC420" s="142"/>
      <c r="OED420" s="143"/>
      <c r="OEE420" s="138"/>
      <c r="OEF420" s="138"/>
      <c r="OEG420" s="144"/>
      <c r="OEH420" s="145"/>
      <c r="OEI420" s="139"/>
      <c r="OEJ420" s="140"/>
      <c r="OEK420" s="136"/>
      <c r="OEL420" s="141"/>
      <c r="OEM420" s="142"/>
      <c r="OEN420" s="143"/>
      <c r="OEO420" s="138"/>
      <c r="OEP420" s="138"/>
      <c r="OEQ420" s="144"/>
      <c r="OER420" s="145"/>
      <c r="OES420" s="139"/>
      <c r="OET420" s="140"/>
      <c r="OEU420" s="136"/>
      <c r="OEV420" s="141"/>
      <c r="OEW420" s="142"/>
      <c r="OEX420" s="143"/>
      <c r="OEY420" s="138"/>
      <c r="OEZ420" s="138"/>
      <c r="OFA420" s="144"/>
      <c r="OFB420" s="145"/>
      <c r="OFC420" s="139"/>
      <c r="OFD420" s="140"/>
      <c r="OFE420" s="136"/>
      <c r="OFF420" s="141"/>
      <c r="OFG420" s="142"/>
      <c r="OFH420" s="143"/>
      <c r="OFI420" s="138"/>
      <c r="OFJ420" s="138"/>
      <c r="OFK420" s="144"/>
      <c r="OFL420" s="145"/>
      <c r="OFM420" s="139"/>
      <c r="OFN420" s="140"/>
      <c r="OFO420" s="136"/>
      <c r="OFP420" s="141"/>
      <c r="OFQ420" s="142"/>
      <c r="OFR420" s="143"/>
      <c r="OFS420" s="138"/>
      <c r="OFT420" s="138"/>
      <c r="OFU420" s="144"/>
      <c r="OFV420" s="145"/>
      <c r="OFW420" s="139"/>
      <c r="OFX420" s="140"/>
      <c r="OFY420" s="136"/>
      <c r="OFZ420" s="141"/>
      <c r="OGA420" s="142"/>
      <c r="OGB420" s="143"/>
      <c r="OGC420" s="138"/>
      <c r="OGD420" s="138"/>
      <c r="OGE420" s="144"/>
      <c r="OGF420" s="145"/>
      <c r="OGG420" s="139"/>
      <c r="OGH420" s="140"/>
      <c r="OGI420" s="136"/>
      <c r="OGJ420" s="141"/>
      <c r="OGK420" s="142"/>
      <c r="OGL420" s="143"/>
      <c r="OGM420" s="138"/>
      <c r="OGN420" s="138"/>
      <c r="OGO420" s="144"/>
      <c r="OGP420" s="145"/>
      <c r="OGQ420" s="139"/>
      <c r="OGR420" s="140"/>
      <c r="OGS420" s="136"/>
      <c r="OGT420" s="141"/>
      <c r="OGU420" s="142"/>
      <c r="OGV420" s="143"/>
      <c r="OGW420" s="138"/>
      <c r="OGX420" s="138"/>
      <c r="OGY420" s="144"/>
      <c r="OGZ420" s="145"/>
      <c r="OHA420" s="139"/>
      <c r="OHB420" s="140"/>
      <c r="OHC420" s="136"/>
      <c r="OHD420" s="141"/>
      <c r="OHE420" s="142"/>
      <c r="OHF420" s="143"/>
      <c r="OHG420" s="138"/>
      <c r="OHH420" s="138"/>
      <c r="OHI420" s="144"/>
      <c r="OHJ420" s="145"/>
      <c r="OHK420" s="139"/>
      <c r="OHL420" s="140"/>
      <c r="OHM420" s="136"/>
      <c r="OHN420" s="141"/>
      <c r="OHO420" s="142"/>
      <c r="OHP420" s="143"/>
      <c r="OHQ420" s="138"/>
      <c r="OHR420" s="138"/>
      <c r="OHS420" s="144"/>
      <c r="OHT420" s="145"/>
      <c r="OHU420" s="139"/>
      <c r="OHV420" s="140"/>
      <c r="OHW420" s="136"/>
      <c r="OHX420" s="141"/>
      <c r="OHY420" s="142"/>
      <c r="OHZ420" s="143"/>
      <c r="OIA420" s="138"/>
      <c r="OIB420" s="138"/>
      <c r="OIC420" s="144"/>
      <c r="OID420" s="145"/>
      <c r="OIE420" s="139"/>
      <c r="OIF420" s="140"/>
      <c r="OIG420" s="136"/>
      <c r="OIH420" s="141"/>
      <c r="OII420" s="142"/>
      <c r="OIJ420" s="143"/>
      <c r="OIK420" s="138"/>
      <c r="OIL420" s="138"/>
      <c r="OIM420" s="144"/>
      <c r="OIN420" s="145"/>
      <c r="OIO420" s="139"/>
      <c r="OIP420" s="140"/>
      <c r="OIQ420" s="136"/>
      <c r="OIR420" s="141"/>
      <c r="OIS420" s="142"/>
      <c r="OIT420" s="143"/>
      <c r="OIU420" s="138"/>
      <c r="OIV420" s="138"/>
      <c r="OIW420" s="144"/>
      <c r="OIX420" s="145"/>
      <c r="OIY420" s="139"/>
      <c r="OIZ420" s="140"/>
      <c r="OJA420" s="136"/>
      <c r="OJB420" s="141"/>
      <c r="OJC420" s="142"/>
      <c r="OJD420" s="143"/>
      <c r="OJE420" s="138"/>
      <c r="OJF420" s="138"/>
      <c r="OJG420" s="144"/>
      <c r="OJH420" s="145"/>
      <c r="OJI420" s="139"/>
      <c r="OJJ420" s="140"/>
      <c r="OJK420" s="136"/>
      <c r="OJL420" s="141"/>
      <c r="OJM420" s="142"/>
      <c r="OJN420" s="143"/>
      <c r="OJO420" s="138"/>
      <c r="OJP420" s="138"/>
      <c r="OJQ420" s="144"/>
      <c r="OJR420" s="145"/>
      <c r="OJS420" s="139"/>
      <c r="OJT420" s="140"/>
      <c r="OJU420" s="136"/>
      <c r="OJV420" s="141"/>
      <c r="OJW420" s="142"/>
      <c r="OJX420" s="143"/>
      <c r="OJY420" s="138"/>
      <c r="OJZ420" s="138"/>
      <c r="OKA420" s="144"/>
      <c r="OKB420" s="145"/>
      <c r="OKC420" s="139"/>
      <c r="OKD420" s="140"/>
      <c r="OKE420" s="136"/>
      <c r="OKF420" s="141"/>
      <c r="OKG420" s="142"/>
      <c r="OKH420" s="143"/>
      <c r="OKI420" s="138"/>
      <c r="OKJ420" s="138"/>
      <c r="OKK420" s="144"/>
      <c r="OKL420" s="145"/>
      <c r="OKM420" s="139"/>
      <c r="OKN420" s="140"/>
      <c r="OKO420" s="136"/>
      <c r="OKP420" s="141"/>
      <c r="OKQ420" s="142"/>
      <c r="OKR420" s="143"/>
      <c r="OKS420" s="138"/>
      <c r="OKT420" s="138"/>
      <c r="OKU420" s="144"/>
      <c r="OKV420" s="145"/>
      <c r="OKW420" s="139"/>
      <c r="OKX420" s="140"/>
      <c r="OKY420" s="136"/>
      <c r="OKZ420" s="141"/>
      <c r="OLA420" s="142"/>
      <c r="OLB420" s="143"/>
      <c r="OLC420" s="138"/>
      <c r="OLD420" s="138"/>
      <c r="OLE420" s="144"/>
      <c r="OLF420" s="145"/>
      <c r="OLG420" s="139"/>
      <c r="OLH420" s="140"/>
      <c r="OLI420" s="136"/>
      <c r="OLJ420" s="141"/>
      <c r="OLK420" s="142"/>
      <c r="OLL420" s="143"/>
      <c r="OLM420" s="138"/>
      <c r="OLN420" s="138"/>
      <c r="OLO420" s="144"/>
      <c r="OLP420" s="145"/>
      <c r="OLQ420" s="139"/>
      <c r="OLR420" s="140"/>
      <c r="OLS420" s="136"/>
      <c r="OLT420" s="141"/>
      <c r="OLU420" s="142"/>
      <c r="OLV420" s="143"/>
      <c r="OLW420" s="138"/>
      <c r="OLX420" s="138"/>
      <c r="OLY420" s="144"/>
      <c r="OLZ420" s="145"/>
      <c r="OMA420" s="139"/>
      <c r="OMB420" s="140"/>
      <c r="OMC420" s="136"/>
      <c r="OMD420" s="141"/>
      <c r="OME420" s="142"/>
      <c r="OMF420" s="143"/>
      <c r="OMG420" s="138"/>
      <c r="OMH420" s="138"/>
      <c r="OMI420" s="144"/>
      <c r="OMJ420" s="145"/>
      <c r="OMK420" s="139"/>
      <c r="OML420" s="140"/>
      <c r="OMM420" s="136"/>
      <c r="OMN420" s="141"/>
      <c r="OMO420" s="142"/>
      <c r="OMP420" s="143"/>
      <c r="OMQ420" s="138"/>
      <c r="OMR420" s="138"/>
      <c r="OMS420" s="144"/>
      <c r="OMT420" s="145"/>
      <c r="OMU420" s="139"/>
      <c r="OMV420" s="140"/>
      <c r="OMW420" s="136"/>
      <c r="OMX420" s="141"/>
      <c r="OMY420" s="142"/>
      <c r="OMZ420" s="143"/>
      <c r="ONA420" s="138"/>
      <c r="ONB420" s="138"/>
      <c r="ONC420" s="144"/>
      <c r="OND420" s="145"/>
      <c r="ONE420" s="139"/>
      <c r="ONF420" s="140"/>
      <c r="ONG420" s="136"/>
      <c r="ONH420" s="141"/>
      <c r="ONI420" s="142"/>
      <c r="ONJ420" s="143"/>
      <c r="ONK420" s="138"/>
      <c r="ONL420" s="138"/>
      <c r="ONM420" s="144"/>
      <c r="ONN420" s="145"/>
      <c r="ONO420" s="139"/>
      <c r="ONP420" s="140"/>
      <c r="ONQ420" s="136"/>
      <c r="ONR420" s="141"/>
      <c r="ONS420" s="142"/>
      <c r="ONT420" s="143"/>
      <c r="ONU420" s="138"/>
      <c r="ONV420" s="138"/>
      <c r="ONW420" s="144"/>
      <c r="ONX420" s="145"/>
      <c r="ONY420" s="139"/>
      <c r="ONZ420" s="140"/>
      <c r="OOA420" s="136"/>
      <c r="OOB420" s="141"/>
      <c r="OOC420" s="142"/>
      <c r="OOD420" s="143"/>
      <c r="OOE420" s="138"/>
      <c r="OOF420" s="138"/>
      <c r="OOG420" s="144"/>
      <c r="OOH420" s="145"/>
      <c r="OOI420" s="139"/>
      <c r="OOJ420" s="140"/>
      <c r="OOK420" s="136"/>
      <c r="OOL420" s="141"/>
      <c r="OOM420" s="142"/>
      <c r="OON420" s="143"/>
      <c r="OOO420" s="138"/>
      <c r="OOP420" s="138"/>
      <c r="OOQ420" s="144"/>
      <c r="OOR420" s="145"/>
      <c r="OOS420" s="139"/>
      <c r="OOT420" s="140"/>
      <c r="OOU420" s="136"/>
      <c r="OOV420" s="141"/>
      <c r="OOW420" s="142"/>
      <c r="OOX420" s="143"/>
      <c r="OOY420" s="138"/>
      <c r="OOZ420" s="138"/>
      <c r="OPA420" s="144"/>
      <c r="OPB420" s="145"/>
      <c r="OPC420" s="139"/>
      <c r="OPD420" s="140"/>
      <c r="OPE420" s="136"/>
      <c r="OPF420" s="141"/>
      <c r="OPG420" s="142"/>
      <c r="OPH420" s="143"/>
      <c r="OPI420" s="138"/>
      <c r="OPJ420" s="138"/>
      <c r="OPK420" s="144"/>
      <c r="OPL420" s="145"/>
      <c r="OPM420" s="139"/>
      <c r="OPN420" s="140"/>
      <c r="OPO420" s="136"/>
      <c r="OPP420" s="141"/>
      <c r="OPQ420" s="142"/>
      <c r="OPR420" s="143"/>
      <c r="OPS420" s="138"/>
      <c r="OPT420" s="138"/>
      <c r="OPU420" s="144"/>
      <c r="OPV420" s="145"/>
      <c r="OPW420" s="139"/>
      <c r="OPX420" s="140"/>
      <c r="OPY420" s="136"/>
      <c r="OPZ420" s="141"/>
      <c r="OQA420" s="142"/>
      <c r="OQB420" s="143"/>
      <c r="OQC420" s="138"/>
      <c r="OQD420" s="138"/>
      <c r="OQE420" s="144"/>
      <c r="OQF420" s="145"/>
      <c r="OQG420" s="139"/>
      <c r="OQH420" s="140"/>
      <c r="OQI420" s="136"/>
      <c r="OQJ420" s="141"/>
      <c r="OQK420" s="142"/>
      <c r="OQL420" s="143"/>
      <c r="OQM420" s="138"/>
      <c r="OQN420" s="138"/>
      <c r="OQO420" s="144"/>
      <c r="OQP420" s="145"/>
      <c r="OQQ420" s="139"/>
      <c r="OQR420" s="140"/>
      <c r="OQS420" s="136"/>
      <c r="OQT420" s="141"/>
      <c r="OQU420" s="142"/>
      <c r="OQV420" s="143"/>
      <c r="OQW420" s="138"/>
      <c r="OQX420" s="138"/>
      <c r="OQY420" s="144"/>
      <c r="OQZ420" s="145"/>
      <c r="ORA420" s="139"/>
      <c r="ORB420" s="140"/>
      <c r="ORC420" s="136"/>
      <c r="ORD420" s="141"/>
      <c r="ORE420" s="142"/>
      <c r="ORF420" s="143"/>
      <c r="ORG420" s="138"/>
      <c r="ORH420" s="138"/>
      <c r="ORI420" s="144"/>
      <c r="ORJ420" s="145"/>
      <c r="ORK420" s="139"/>
      <c r="ORL420" s="140"/>
      <c r="ORM420" s="136"/>
      <c r="ORN420" s="141"/>
      <c r="ORO420" s="142"/>
      <c r="ORP420" s="143"/>
      <c r="ORQ420" s="138"/>
      <c r="ORR420" s="138"/>
      <c r="ORS420" s="144"/>
      <c r="ORT420" s="145"/>
      <c r="ORU420" s="139"/>
      <c r="ORV420" s="140"/>
      <c r="ORW420" s="136"/>
      <c r="ORX420" s="141"/>
      <c r="ORY420" s="142"/>
      <c r="ORZ420" s="143"/>
      <c r="OSA420" s="138"/>
      <c r="OSB420" s="138"/>
      <c r="OSC420" s="144"/>
      <c r="OSD420" s="145"/>
      <c r="OSE420" s="139"/>
      <c r="OSF420" s="140"/>
      <c r="OSG420" s="136"/>
      <c r="OSH420" s="141"/>
      <c r="OSI420" s="142"/>
      <c r="OSJ420" s="143"/>
      <c r="OSK420" s="138"/>
      <c r="OSL420" s="138"/>
      <c r="OSM420" s="144"/>
      <c r="OSN420" s="145"/>
      <c r="OSO420" s="139"/>
      <c r="OSP420" s="140"/>
      <c r="OSQ420" s="136"/>
      <c r="OSR420" s="141"/>
      <c r="OSS420" s="142"/>
      <c r="OST420" s="143"/>
      <c r="OSU420" s="138"/>
      <c r="OSV420" s="138"/>
      <c r="OSW420" s="144"/>
      <c r="OSX420" s="145"/>
      <c r="OSY420" s="139"/>
      <c r="OSZ420" s="140"/>
      <c r="OTA420" s="136"/>
      <c r="OTB420" s="141"/>
      <c r="OTC420" s="142"/>
      <c r="OTD420" s="143"/>
      <c r="OTE420" s="138"/>
      <c r="OTF420" s="138"/>
      <c r="OTG420" s="144"/>
      <c r="OTH420" s="145"/>
      <c r="OTI420" s="139"/>
      <c r="OTJ420" s="140"/>
      <c r="OTK420" s="136"/>
      <c r="OTL420" s="141"/>
      <c r="OTM420" s="142"/>
      <c r="OTN420" s="143"/>
      <c r="OTO420" s="138"/>
      <c r="OTP420" s="138"/>
      <c r="OTQ420" s="144"/>
      <c r="OTR420" s="145"/>
      <c r="OTS420" s="139"/>
      <c r="OTT420" s="140"/>
      <c r="OTU420" s="136"/>
      <c r="OTV420" s="141"/>
      <c r="OTW420" s="142"/>
      <c r="OTX420" s="143"/>
      <c r="OTY420" s="138"/>
      <c r="OTZ420" s="138"/>
      <c r="OUA420" s="144"/>
      <c r="OUB420" s="145"/>
      <c r="OUC420" s="139"/>
      <c r="OUD420" s="140"/>
      <c r="OUE420" s="136"/>
      <c r="OUF420" s="141"/>
      <c r="OUG420" s="142"/>
      <c r="OUH420" s="143"/>
      <c r="OUI420" s="138"/>
      <c r="OUJ420" s="138"/>
      <c r="OUK420" s="144"/>
      <c r="OUL420" s="145"/>
      <c r="OUM420" s="139"/>
      <c r="OUN420" s="140"/>
      <c r="OUO420" s="136"/>
      <c r="OUP420" s="141"/>
      <c r="OUQ420" s="142"/>
      <c r="OUR420" s="143"/>
      <c r="OUS420" s="138"/>
      <c r="OUT420" s="138"/>
      <c r="OUU420" s="144"/>
      <c r="OUV420" s="145"/>
      <c r="OUW420" s="139"/>
      <c r="OUX420" s="140"/>
      <c r="OUY420" s="136"/>
      <c r="OUZ420" s="141"/>
      <c r="OVA420" s="142"/>
      <c r="OVB420" s="143"/>
      <c r="OVC420" s="138"/>
      <c r="OVD420" s="138"/>
      <c r="OVE420" s="144"/>
      <c r="OVF420" s="145"/>
      <c r="OVG420" s="139"/>
      <c r="OVH420" s="140"/>
      <c r="OVI420" s="136"/>
      <c r="OVJ420" s="141"/>
      <c r="OVK420" s="142"/>
      <c r="OVL420" s="143"/>
      <c r="OVM420" s="138"/>
      <c r="OVN420" s="138"/>
      <c r="OVO420" s="144"/>
      <c r="OVP420" s="145"/>
      <c r="OVQ420" s="139"/>
      <c r="OVR420" s="140"/>
      <c r="OVS420" s="136"/>
      <c r="OVT420" s="141"/>
      <c r="OVU420" s="142"/>
      <c r="OVV420" s="143"/>
      <c r="OVW420" s="138"/>
      <c r="OVX420" s="138"/>
      <c r="OVY420" s="144"/>
      <c r="OVZ420" s="145"/>
      <c r="OWA420" s="139"/>
      <c r="OWB420" s="140"/>
      <c r="OWC420" s="136"/>
      <c r="OWD420" s="141"/>
      <c r="OWE420" s="142"/>
      <c r="OWF420" s="143"/>
      <c r="OWG420" s="138"/>
      <c r="OWH420" s="138"/>
      <c r="OWI420" s="144"/>
      <c r="OWJ420" s="145"/>
      <c r="OWK420" s="139"/>
      <c r="OWL420" s="140"/>
      <c r="OWM420" s="136"/>
      <c r="OWN420" s="141"/>
      <c r="OWO420" s="142"/>
      <c r="OWP420" s="143"/>
      <c r="OWQ420" s="138"/>
      <c r="OWR420" s="138"/>
      <c r="OWS420" s="144"/>
      <c r="OWT420" s="145"/>
      <c r="OWU420" s="139"/>
      <c r="OWV420" s="140"/>
      <c r="OWW420" s="136"/>
      <c r="OWX420" s="141"/>
      <c r="OWY420" s="142"/>
      <c r="OWZ420" s="143"/>
      <c r="OXA420" s="138"/>
      <c r="OXB420" s="138"/>
      <c r="OXC420" s="144"/>
      <c r="OXD420" s="145"/>
      <c r="OXE420" s="139"/>
      <c r="OXF420" s="140"/>
      <c r="OXG420" s="136"/>
      <c r="OXH420" s="141"/>
      <c r="OXI420" s="142"/>
      <c r="OXJ420" s="143"/>
      <c r="OXK420" s="138"/>
      <c r="OXL420" s="138"/>
      <c r="OXM420" s="144"/>
      <c r="OXN420" s="145"/>
      <c r="OXO420" s="139"/>
      <c r="OXP420" s="140"/>
      <c r="OXQ420" s="136"/>
      <c r="OXR420" s="141"/>
      <c r="OXS420" s="142"/>
      <c r="OXT420" s="143"/>
      <c r="OXU420" s="138"/>
      <c r="OXV420" s="138"/>
      <c r="OXW420" s="144"/>
      <c r="OXX420" s="145"/>
      <c r="OXY420" s="139"/>
      <c r="OXZ420" s="140"/>
      <c r="OYA420" s="136"/>
      <c r="OYB420" s="141"/>
      <c r="OYC420" s="142"/>
      <c r="OYD420" s="143"/>
      <c r="OYE420" s="138"/>
      <c r="OYF420" s="138"/>
      <c r="OYG420" s="144"/>
      <c r="OYH420" s="145"/>
      <c r="OYI420" s="139"/>
      <c r="OYJ420" s="140"/>
      <c r="OYK420" s="136"/>
      <c r="OYL420" s="141"/>
      <c r="OYM420" s="142"/>
      <c r="OYN420" s="143"/>
      <c r="OYO420" s="138"/>
      <c r="OYP420" s="138"/>
      <c r="OYQ420" s="144"/>
      <c r="OYR420" s="145"/>
      <c r="OYS420" s="139"/>
      <c r="OYT420" s="140"/>
      <c r="OYU420" s="136"/>
      <c r="OYV420" s="141"/>
      <c r="OYW420" s="142"/>
      <c r="OYX420" s="143"/>
      <c r="OYY420" s="138"/>
      <c r="OYZ420" s="138"/>
      <c r="OZA420" s="144"/>
      <c r="OZB420" s="145"/>
      <c r="OZC420" s="139"/>
      <c r="OZD420" s="140"/>
      <c r="OZE420" s="136"/>
      <c r="OZF420" s="141"/>
      <c r="OZG420" s="142"/>
      <c r="OZH420" s="143"/>
      <c r="OZI420" s="138"/>
      <c r="OZJ420" s="138"/>
      <c r="OZK420" s="144"/>
      <c r="OZL420" s="145"/>
      <c r="OZM420" s="139"/>
      <c r="OZN420" s="140"/>
      <c r="OZO420" s="136"/>
      <c r="OZP420" s="141"/>
      <c r="OZQ420" s="142"/>
      <c r="OZR420" s="143"/>
      <c r="OZS420" s="138"/>
      <c r="OZT420" s="138"/>
      <c r="OZU420" s="144"/>
      <c r="OZV420" s="145"/>
      <c r="OZW420" s="139"/>
      <c r="OZX420" s="140"/>
      <c r="OZY420" s="136"/>
      <c r="OZZ420" s="141"/>
      <c r="PAA420" s="142"/>
      <c r="PAB420" s="143"/>
      <c r="PAC420" s="138"/>
      <c r="PAD420" s="138"/>
      <c r="PAE420" s="144"/>
      <c r="PAF420" s="145"/>
      <c r="PAG420" s="139"/>
      <c r="PAH420" s="140"/>
      <c r="PAI420" s="136"/>
      <c r="PAJ420" s="141"/>
      <c r="PAK420" s="142"/>
      <c r="PAL420" s="143"/>
      <c r="PAM420" s="138"/>
      <c r="PAN420" s="138"/>
      <c r="PAO420" s="144"/>
      <c r="PAP420" s="145"/>
      <c r="PAQ420" s="139"/>
      <c r="PAR420" s="140"/>
      <c r="PAS420" s="136"/>
      <c r="PAT420" s="141"/>
      <c r="PAU420" s="142"/>
      <c r="PAV420" s="143"/>
      <c r="PAW420" s="138"/>
      <c r="PAX420" s="138"/>
      <c r="PAY420" s="144"/>
      <c r="PAZ420" s="145"/>
      <c r="PBA420" s="139"/>
      <c r="PBB420" s="140"/>
      <c r="PBC420" s="136"/>
      <c r="PBD420" s="141"/>
      <c r="PBE420" s="142"/>
      <c r="PBF420" s="143"/>
      <c r="PBG420" s="138"/>
      <c r="PBH420" s="138"/>
      <c r="PBI420" s="144"/>
      <c r="PBJ420" s="145"/>
      <c r="PBK420" s="139"/>
      <c r="PBL420" s="140"/>
      <c r="PBM420" s="136"/>
      <c r="PBN420" s="141"/>
      <c r="PBO420" s="142"/>
      <c r="PBP420" s="143"/>
      <c r="PBQ420" s="138"/>
      <c r="PBR420" s="138"/>
      <c r="PBS420" s="144"/>
      <c r="PBT420" s="145"/>
      <c r="PBU420" s="139"/>
      <c r="PBV420" s="140"/>
      <c r="PBW420" s="136"/>
      <c r="PBX420" s="141"/>
      <c r="PBY420" s="142"/>
      <c r="PBZ420" s="143"/>
      <c r="PCA420" s="138"/>
      <c r="PCB420" s="138"/>
      <c r="PCC420" s="144"/>
      <c r="PCD420" s="145"/>
      <c r="PCE420" s="139"/>
      <c r="PCF420" s="140"/>
      <c r="PCG420" s="136"/>
      <c r="PCH420" s="141"/>
      <c r="PCI420" s="142"/>
      <c r="PCJ420" s="143"/>
      <c r="PCK420" s="138"/>
      <c r="PCL420" s="138"/>
      <c r="PCM420" s="144"/>
      <c r="PCN420" s="145"/>
      <c r="PCO420" s="139"/>
      <c r="PCP420" s="140"/>
      <c r="PCQ420" s="136"/>
      <c r="PCR420" s="141"/>
      <c r="PCS420" s="142"/>
      <c r="PCT420" s="143"/>
      <c r="PCU420" s="138"/>
      <c r="PCV420" s="138"/>
      <c r="PCW420" s="144"/>
      <c r="PCX420" s="145"/>
      <c r="PCY420" s="139"/>
      <c r="PCZ420" s="140"/>
      <c r="PDA420" s="136"/>
      <c r="PDB420" s="141"/>
      <c r="PDC420" s="142"/>
      <c r="PDD420" s="143"/>
      <c r="PDE420" s="138"/>
      <c r="PDF420" s="138"/>
      <c r="PDG420" s="144"/>
      <c r="PDH420" s="145"/>
      <c r="PDI420" s="139"/>
      <c r="PDJ420" s="140"/>
      <c r="PDK420" s="136"/>
      <c r="PDL420" s="141"/>
      <c r="PDM420" s="142"/>
      <c r="PDN420" s="143"/>
      <c r="PDO420" s="138"/>
      <c r="PDP420" s="138"/>
      <c r="PDQ420" s="144"/>
      <c r="PDR420" s="145"/>
      <c r="PDS420" s="139"/>
      <c r="PDT420" s="140"/>
      <c r="PDU420" s="136"/>
      <c r="PDV420" s="141"/>
      <c r="PDW420" s="142"/>
      <c r="PDX420" s="143"/>
      <c r="PDY420" s="138"/>
      <c r="PDZ420" s="138"/>
      <c r="PEA420" s="144"/>
      <c r="PEB420" s="145"/>
      <c r="PEC420" s="139"/>
      <c r="PED420" s="140"/>
      <c r="PEE420" s="136"/>
      <c r="PEF420" s="141"/>
      <c r="PEG420" s="142"/>
      <c r="PEH420" s="143"/>
      <c r="PEI420" s="138"/>
      <c r="PEJ420" s="138"/>
      <c r="PEK420" s="144"/>
      <c r="PEL420" s="145"/>
      <c r="PEM420" s="139"/>
      <c r="PEN420" s="140"/>
      <c r="PEO420" s="136"/>
      <c r="PEP420" s="141"/>
      <c r="PEQ420" s="142"/>
      <c r="PER420" s="143"/>
      <c r="PES420" s="138"/>
      <c r="PET420" s="138"/>
      <c r="PEU420" s="144"/>
      <c r="PEV420" s="145"/>
      <c r="PEW420" s="139"/>
      <c r="PEX420" s="140"/>
      <c r="PEY420" s="136"/>
      <c r="PEZ420" s="141"/>
      <c r="PFA420" s="142"/>
      <c r="PFB420" s="143"/>
      <c r="PFC420" s="138"/>
      <c r="PFD420" s="138"/>
      <c r="PFE420" s="144"/>
      <c r="PFF420" s="145"/>
      <c r="PFG420" s="139"/>
      <c r="PFH420" s="140"/>
      <c r="PFI420" s="136"/>
      <c r="PFJ420" s="141"/>
      <c r="PFK420" s="142"/>
      <c r="PFL420" s="143"/>
      <c r="PFM420" s="138"/>
      <c r="PFN420" s="138"/>
      <c r="PFO420" s="144"/>
      <c r="PFP420" s="145"/>
      <c r="PFQ420" s="139"/>
      <c r="PFR420" s="140"/>
      <c r="PFS420" s="136"/>
      <c r="PFT420" s="141"/>
      <c r="PFU420" s="142"/>
      <c r="PFV420" s="143"/>
      <c r="PFW420" s="138"/>
      <c r="PFX420" s="138"/>
      <c r="PFY420" s="144"/>
      <c r="PFZ420" s="145"/>
      <c r="PGA420" s="139"/>
      <c r="PGB420" s="140"/>
      <c r="PGC420" s="136"/>
      <c r="PGD420" s="141"/>
      <c r="PGE420" s="142"/>
      <c r="PGF420" s="143"/>
      <c r="PGG420" s="138"/>
      <c r="PGH420" s="138"/>
      <c r="PGI420" s="144"/>
      <c r="PGJ420" s="145"/>
      <c r="PGK420" s="139"/>
      <c r="PGL420" s="140"/>
      <c r="PGM420" s="136"/>
      <c r="PGN420" s="141"/>
      <c r="PGO420" s="142"/>
      <c r="PGP420" s="143"/>
      <c r="PGQ420" s="138"/>
      <c r="PGR420" s="138"/>
      <c r="PGS420" s="144"/>
      <c r="PGT420" s="145"/>
      <c r="PGU420" s="139"/>
      <c r="PGV420" s="140"/>
      <c r="PGW420" s="136"/>
      <c r="PGX420" s="141"/>
      <c r="PGY420" s="142"/>
      <c r="PGZ420" s="143"/>
      <c r="PHA420" s="138"/>
      <c r="PHB420" s="138"/>
      <c r="PHC420" s="144"/>
      <c r="PHD420" s="145"/>
      <c r="PHE420" s="139"/>
      <c r="PHF420" s="140"/>
      <c r="PHG420" s="136"/>
      <c r="PHH420" s="141"/>
      <c r="PHI420" s="142"/>
      <c r="PHJ420" s="143"/>
      <c r="PHK420" s="138"/>
      <c r="PHL420" s="138"/>
      <c r="PHM420" s="144"/>
      <c r="PHN420" s="145"/>
      <c r="PHO420" s="139"/>
      <c r="PHP420" s="140"/>
      <c r="PHQ420" s="136"/>
      <c r="PHR420" s="141"/>
      <c r="PHS420" s="142"/>
      <c r="PHT420" s="143"/>
      <c r="PHU420" s="138"/>
      <c r="PHV420" s="138"/>
      <c r="PHW420" s="144"/>
      <c r="PHX420" s="145"/>
      <c r="PHY420" s="139"/>
      <c r="PHZ420" s="140"/>
      <c r="PIA420" s="136"/>
      <c r="PIB420" s="141"/>
      <c r="PIC420" s="142"/>
      <c r="PID420" s="143"/>
      <c r="PIE420" s="138"/>
      <c r="PIF420" s="138"/>
      <c r="PIG420" s="144"/>
      <c r="PIH420" s="145"/>
      <c r="PII420" s="139"/>
      <c r="PIJ420" s="140"/>
      <c r="PIK420" s="136"/>
      <c r="PIL420" s="141"/>
      <c r="PIM420" s="142"/>
      <c r="PIN420" s="143"/>
      <c r="PIO420" s="138"/>
      <c r="PIP420" s="138"/>
      <c r="PIQ420" s="144"/>
      <c r="PIR420" s="145"/>
      <c r="PIS420" s="139"/>
      <c r="PIT420" s="140"/>
      <c r="PIU420" s="136"/>
      <c r="PIV420" s="141"/>
      <c r="PIW420" s="142"/>
      <c r="PIX420" s="143"/>
      <c r="PIY420" s="138"/>
      <c r="PIZ420" s="138"/>
      <c r="PJA420" s="144"/>
      <c r="PJB420" s="145"/>
      <c r="PJC420" s="139"/>
      <c r="PJD420" s="140"/>
      <c r="PJE420" s="136"/>
      <c r="PJF420" s="141"/>
      <c r="PJG420" s="142"/>
      <c r="PJH420" s="143"/>
      <c r="PJI420" s="138"/>
      <c r="PJJ420" s="138"/>
      <c r="PJK420" s="144"/>
      <c r="PJL420" s="145"/>
      <c r="PJM420" s="139"/>
      <c r="PJN420" s="140"/>
      <c r="PJO420" s="136"/>
      <c r="PJP420" s="141"/>
      <c r="PJQ420" s="142"/>
      <c r="PJR420" s="143"/>
      <c r="PJS420" s="138"/>
      <c r="PJT420" s="138"/>
      <c r="PJU420" s="144"/>
      <c r="PJV420" s="145"/>
      <c r="PJW420" s="139"/>
      <c r="PJX420" s="140"/>
      <c r="PJY420" s="136"/>
      <c r="PJZ420" s="141"/>
      <c r="PKA420" s="142"/>
      <c r="PKB420" s="143"/>
      <c r="PKC420" s="138"/>
      <c r="PKD420" s="138"/>
      <c r="PKE420" s="144"/>
      <c r="PKF420" s="145"/>
      <c r="PKG420" s="139"/>
      <c r="PKH420" s="140"/>
      <c r="PKI420" s="136"/>
      <c r="PKJ420" s="141"/>
      <c r="PKK420" s="142"/>
      <c r="PKL420" s="143"/>
      <c r="PKM420" s="138"/>
      <c r="PKN420" s="138"/>
      <c r="PKO420" s="144"/>
      <c r="PKP420" s="145"/>
      <c r="PKQ420" s="139"/>
      <c r="PKR420" s="140"/>
      <c r="PKS420" s="136"/>
      <c r="PKT420" s="141"/>
      <c r="PKU420" s="142"/>
      <c r="PKV420" s="143"/>
      <c r="PKW420" s="138"/>
      <c r="PKX420" s="138"/>
      <c r="PKY420" s="144"/>
      <c r="PKZ420" s="145"/>
      <c r="PLA420" s="139"/>
      <c r="PLB420" s="140"/>
      <c r="PLC420" s="136"/>
      <c r="PLD420" s="141"/>
      <c r="PLE420" s="142"/>
      <c r="PLF420" s="143"/>
      <c r="PLG420" s="138"/>
      <c r="PLH420" s="138"/>
      <c r="PLI420" s="144"/>
      <c r="PLJ420" s="145"/>
      <c r="PLK420" s="139"/>
      <c r="PLL420" s="140"/>
      <c r="PLM420" s="136"/>
      <c r="PLN420" s="141"/>
      <c r="PLO420" s="142"/>
      <c r="PLP420" s="143"/>
      <c r="PLQ420" s="138"/>
      <c r="PLR420" s="138"/>
      <c r="PLS420" s="144"/>
      <c r="PLT420" s="145"/>
      <c r="PLU420" s="139"/>
      <c r="PLV420" s="140"/>
      <c r="PLW420" s="136"/>
      <c r="PLX420" s="141"/>
      <c r="PLY420" s="142"/>
      <c r="PLZ420" s="143"/>
      <c r="PMA420" s="138"/>
      <c r="PMB420" s="138"/>
      <c r="PMC420" s="144"/>
      <c r="PMD420" s="145"/>
      <c r="PME420" s="139"/>
      <c r="PMF420" s="140"/>
      <c r="PMG420" s="136"/>
      <c r="PMH420" s="141"/>
      <c r="PMI420" s="142"/>
      <c r="PMJ420" s="143"/>
      <c r="PMK420" s="138"/>
      <c r="PML420" s="138"/>
      <c r="PMM420" s="144"/>
      <c r="PMN420" s="145"/>
      <c r="PMO420" s="139"/>
      <c r="PMP420" s="140"/>
      <c r="PMQ420" s="136"/>
      <c r="PMR420" s="141"/>
      <c r="PMS420" s="142"/>
      <c r="PMT420" s="143"/>
      <c r="PMU420" s="138"/>
      <c r="PMV420" s="138"/>
      <c r="PMW420" s="144"/>
      <c r="PMX420" s="145"/>
      <c r="PMY420" s="139"/>
      <c r="PMZ420" s="140"/>
      <c r="PNA420" s="136"/>
      <c r="PNB420" s="141"/>
      <c r="PNC420" s="142"/>
      <c r="PND420" s="143"/>
      <c r="PNE420" s="138"/>
      <c r="PNF420" s="138"/>
      <c r="PNG420" s="144"/>
      <c r="PNH420" s="145"/>
      <c r="PNI420" s="139"/>
      <c r="PNJ420" s="140"/>
      <c r="PNK420" s="136"/>
      <c r="PNL420" s="141"/>
      <c r="PNM420" s="142"/>
      <c r="PNN420" s="143"/>
      <c r="PNO420" s="138"/>
      <c r="PNP420" s="138"/>
      <c r="PNQ420" s="144"/>
      <c r="PNR420" s="145"/>
      <c r="PNS420" s="139"/>
      <c r="PNT420" s="140"/>
      <c r="PNU420" s="136"/>
      <c r="PNV420" s="141"/>
      <c r="PNW420" s="142"/>
      <c r="PNX420" s="143"/>
      <c r="PNY420" s="138"/>
      <c r="PNZ420" s="138"/>
      <c r="POA420" s="144"/>
      <c r="POB420" s="145"/>
      <c r="POC420" s="139"/>
      <c r="POD420" s="140"/>
      <c r="POE420" s="136"/>
      <c r="POF420" s="141"/>
      <c r="POG420" s="142"/>
      <c r="POH420" s="143"/>
      <c r="POI420" s="138"/>
      <c r="POJ420" s="138"/>
      <c r="POK420" s="144"/>
      <c r="POL420" s="145"/>
      <c r="POM420" s="139"/>
      <c r="PON420" s="140"/>
      <c r="POO420" s="136"/>
      <c r="POP420" s="141"/>
      <c r="POQ420" s="142"/>
      <c r="POR420" s="143"/>
      <c r="POS420" s="138"/>
      <c r="POT420" s="138"/>
      <c r="POU420" s="144"/>
      <c r="POV420" s="145"/>
      <c r="POW420" s="139"/>
      <c r="POX420" s="140"/>
      <c r="POY420" s="136"/>
      <c r="POZ420" s="141"/>
      <c r="PPA420" s="142"/>
      <c r="PPB420" s="143"/>
      <c r="PPC420" s="138"/>
      <c r="PPD420" s="138"/>
      <c r="PPE420" s="144"/>
      <c r="PPF420" s="145"/>
      <c r="PPG420" s="139"/>
      <c r="PPH420" s="140"/>
      <c r="PPI420" s="136"/>
      <c r="PPJ420" s="141"/>
      <c r="PPK420" s="142"/>
      <c r="PPL420" s="143"/>
      <c r="PPM420" s="138"/>
      <c r="PPN420" s="138"/>
      <c r="PPO420" s="144"/>
      <c r="PPP420" s="145"/>
      <c r="PPQ420" s="139"/>
      <c r="PPR420" s="140"/>
      <c r="PPS420" s="136"/>
      <c r="PPT420" s="141"/>
      <c r="PPU420" s="142"/>
      <c r="PPV420" s="143"/>
      <c r="PPW420" s="138"/>
      <c r="PPX420" s="138"/>
      <c r="PPY420" s="144"/>
      <c r="PPZ420" s="145"/>
      <c r="PQA420" s="139"/>
      <c r="PQB420" s="140"/>
      <c r="PQC420" s="136"/>
      <c r="PQD420" s="141"/>
      <c r="PQE420" s="142"/>
      <c r="PQF420" s="143"/>
      <c r="PQG420" s="138"/>
      <c r="PQH420" s="138"/>
      <c r="PQI420" s="144"/>
      <c r="PQJ420" s="145"/>
      <c r="PQK420" s="139"/>
      <c r="PQL420" s="140"/>
      <c r="PQM420" s="136"/>
      <c r="PQN420" s="141"/>
      <c r="PQO420" s="142"/>
      <c r="PQP420" s="143"/>
      <c r="PQQ420" s="138"/>
      <c r="PQR420" s="138"/>
      <c r="PQS420" s="144"/>
      <c r="PQT420" s="145"/>
      <c r="PQU420" s="139"/>
      <c r="PQV420" s="140"/>
      <c r="PQW420" s="136"/>
      <c r="PQX420" s="141"/>
      <c r="PQY420" s="142"/>
      <c r="PQZ420" s="143"/>
      <c r="PRA420" s="138"/>
      <c r="PRB420" s="138"/>
      <c r="PRC420" s="144"/>
      <c r="PRD420" s="145"/>
      <c r="PRE420" s="139"/>
      <c r="PRF420" s="140"/>
      <c r="PRG420" s="136"/>
      <c r="PRH420" s="141"/>
      <c r="PRI420" s="142"/>
      <c r="PRJ420" s="143"/>
      <c r="PRK420" s="138"/>
      <c r="PRL420" s="138"/>
      <c r="PRM420" s="144"/>
      <c r="PRN420" s="145"/>
      <c r="PRO420" s="139"/>
      <c r="PRP420" s="140"/>
      <c r="PRQ420" s="136"/>
      <c r="PRR420" s="141"/>
      <c r="PRS420" s="142"/>
      <c r="PRT420" s="143"/>
      <c r="PRU420" s="138"/>
      <c r="PRV420" s="138"/>
      <c r="PRW420" s="144"/>
      <c r="PRX420" s="145"/>
      <c r="PRY420" s="139"/>
      <c r="PRZ420" s="140"/>
      <c r="PSA420" s="136"/>
      <c r="PSB420" s="141"/>
      <c r="PSC420" s="142"/>
      <c r="PSD420" s="143"/>
      <c r="PSE420" s="138"/>
      <c r="PSF420" s="138"/>
      <c r="PSG420" s="144"/>
      <c r="PSH420" s="145"/>
      <c r="PSI420" s="139"/>
      <c r="PSJ420" s="140"/>
      <c r="PSK420" s="136"/>
      <c r="PSL420" s="141"/>
      <c r="PSM420" s="142"/>
      <c r="PSN420" s="143"/>
      <c r="PSO420" s="138"/>
      <c r="PSP420" s="138"/>
      <c r="PSQ420" s="144"/>
      <c r="PSR420" s="145"/>
      <c r="PSS420" s="139"/>
      <c r="PST420" s="140"/>
      <c r="PSU420" s="136"/>
      <c r="PSV420" s="141"/>
      <c r="PSW420" s="142"/>
      <c r="PSX420" s="143"/>
      <c r="PSY420" s="138"/>
      <c r="PSZ420" s="138"/>
      <c r="PTA420" s="144"/>
      <c r="PTB420" s="145"/>
      <c r="PTC420" s="139"/>
      <c r="PTD420" s="140"/>
      <c r="PTE420" s="136"/>
      <c r="PTF420" s="141"/>
      <c r="PTG420" s="142"/>
      <c r="PTH420" s="143"/>
      <c r="PTI420" s="138"/>
      <c r="PTJ420" s="138"/>
      <c r="PTK420" s="144"/>
      <c r="PTL420" s="145"/>
      <c r="PTM420" s="139"/>
      <c r="PTN420" s="140"/>
      <c r="PTO420" s="136"/>
      <c r="PTP420" s="141"/>
      <c r="PTQ420" s="142"/>
      <c r="PTR420" s="143"/>
      <c r="PTS420" s="138"/>
      <c r="PTT420" s="138"/>
      <c r="PTU420" s="144"/>
      <c r="PTV420" s="145"/>
      <c r="PTW420" s="139"/>
      <c r="PTX420" s="140"/>
      <c r="PTY420" s="136"/>
      <c r="PTZ420" s="141"/>
      <c r="PUA420" s="142"/>
      <c r="PUB420" s="143"/>
      <c r="PUC420" s="138"/>
      <c r="PUD420" s="138"/>
      <c r="PUE420" s="144"/>
      <c r="PUF420" s="145"/>
      <c r="PUG420" s="139"/>
      <c r="PUH420" s="140"/>
      <c r="PUI420" s="136"/>
      <c r="PUJ420" s="141"/>
      <c r="PUK420" s="142"/>
      <c r="PUL420" s="143"/>
      <c r="PUM420" s="138"/>
      <c r="PUN420" s="138"/>
      <c r="PUO420" s="144"/>
      <c r="PUP420" s="145"/>
      <c r="PUQ420" s="139"/>
      <c r="PUR420" s="140"/>
      <c r="PUS420" s="136"/>
      <c r="PUT420" s="141"/>
      <c r="PUU420" s="142"/>
      <c r="PUV420" s="143"/>
      <c r="PUW420" s="138"/>
      <c r="PUX420" s="138"/>
      <c r="PUY420" s="144"/>
      <c r="PUZ420" s="145"/>
      <c r="PVA420" s="139"/>
      <c r="PVB420" s="140"/>
      <c r="PVC420" s="136"/>
      <c r="PVD420" s="141"/>
      <c r="PVE420" s="142"/>
      <c r="PVF420" s="143"/>
      <c r="PVG420" s="138"/>
      <c r="PVH420" s="138"/>
      <c r="PVI420" s="144"/>
      <c r="PVJ420" s="145"/>
      <c r="PVK420" s="139"/>
      <c r="PVL420" s="140"/>
      <c r="PVM420" s="136"/>
      <c r="PVN420" s="141"/>
      <c r="PVO420" s="142"/>
      <c r="PVP420" s="143"/>
      <c r="PVQ420" s="138"/>
      <c r="PVR420" s="138"/>
      <c r="PVS420" s="144"/>
      <c r="PVT420" s="145"/>
      <c r="PVU420" s="139"/>
      <c r="PVV420" s="140"/>
      <c r="PVW420" s="136"/>
      <c r="PVX420" s="141"/>
      <c r="PVY420" s="142"/>
      <c r="PVZ420" s="143"/>
      <c r="PWA420" s="138"/>
      <c r="PWB420" s="138"/>
      <c r="PWC420" s="144"/>
      <c r="PWD420" s="145"/>
      <c r="PWE420" s="139"/>
      <c r="PWF420" s="140"/>
      <c r="PWG420" s="136"/>
      <c r="PWH420" s="141"/>
      <c r="PWI420" s="142"/>
      <c r="PWJ420" s="143"/>
      <c r="PWK420" s="138"/>
      <c r="PWL420" s="138"/>
      <c r="PWM420" s="144"/>
      <c r="PWN420" s="145"/>
      <c r="PWO420" s="139"/>
      <c r="PWP420" s="140"/>
      <c r="PWQ420" s="136"/>
      <c r="PWR420" s="141"/>
      <c r="PWS420" s="142"/>
      <c r="PWT420" s="143"/>
      <c r="PWU420" s="138"/>
      <c r="PWV420" s="138"/>
      <c r="PWW420" s="144"/>
      <c r="PWX420" s="145"/>
      <c r="PWY420" s="139"/>
      <c r="PWZ420" s="140"/>
      <c r="PXA420" s="136"/>
      <c r="PXB420" s="141"/>
      <c r="PXC420" s="142"/>
      <c r="PXD420" s="143"/>
      <c r="PXE420" s="138"/>
      <c r="PXF420" s="138"/>
      <c r="PXG420" s="144"/>
      <c r="PXH420" s="145"/>
      <c r="PXI420" s="139"/>
      <c r="PXJ420" s="140"/>
      <c r="PXK420" s="136"/>
      <c r="PXL420" s="141"/>
      <c r="PXM420" s="142"/>
      <c r="PXN420" s="143"/>
      <c r="PXO420" s="138"/>
      <c r="PXP420" s="138"/>
      <c r="PXQ420" s="144"/>
      <c r="PXR420" s="145"/>
      <c r="PXS420" s="139"/>
      <c r="PXT420" s="140"/>
      <c r="PXU420" s="136"/>
      <c r="PXV420" s="141"/>
      <c r="PXW420" s="142"/>
      <c r="PXX420" s="143"/>
      <c r="PXY420" s="138"/>
      <c r="PXZ420" s="138"/>
      <c r="PYA420" s="144"/>
      <c r="PYB420" s="145"/>
      <c r="PYC420" s="139"/>
      <c r="PYD420" s="140"/>
      <c r="PYE420" s="136"/>
      <c r="PYF420" s="141"/>
      <c r="PYG420" s="142"/>
      <c r="PYH420" s="143"/>
      <c r="PYI420" s="138"/>
      <c r="PYJ420" s="138"/>
      <c r="PYK420" s="144"/>
      <c r="PYL420" s="145"/>
      <c r="PYM420" s="139"/>
      <c r="PYN420" s="140"/>
      <c r="PYO420" s="136"/>
      <c r="PYP420" s="141"/>
      <c r="PYQ420" s="142"/>
      <c r="PYR420" s="143"/>
      <c r="PYS420" s="138"/>
      <c r="PYT420" s="138"/>
      <c r="PYU420" s="144"/>
      <c r="PYV420" s="145"/>
      <c r="PYW420" s="139"/>
      <c r="PYX420" s="140"/>
      <c r="PYY420" s="136"/>
      <c r="PYZ420" s="141"/>
      <c r="PZA420" s="142"/>
      <c r="PZB420" s="143"/>
      <c r="PZC420" s="138"/>
      <c r="PZD420" s="138"/>
      <c r="PZE420" s="144"/>
      <c r="PZF420" s="145"/>
      <c r="PZG420" s="139"/>
      <c r="PZH420" s="140"/>
      <c r="PZI420" s="136"/>
      <c r="PZJ420" s="141"/>
      <c r="PZK420" s="142"/>
      <c r="PZL420" s="143"/>
      <c r="PZM420" s="138"/>
      <c r="PZN420" s="138"/>
      <c r="PZO420" s="144"/>
      <c r="PZP420" s="145"/>
      <c r="PZQ420" s="139"/>
      <c r="PZR420" s="140"/>
      <c r="PZS420" s="136"/>
      <c r="PZT420" s="141"/>
      <c r="PZU420" s="142"/>
      <c r="PZV420" s="143"/>
      <c r="PZW420" s="138"/>
      <c r="PZX420" s="138"/>
      <c r="PZY420" s="144"/>
      <c r="PZZ420" s="145"/>
      <c r="QAA420" s="139"/>
      <c r="QAB420" s="140"/>
      <c r="QAC420" s="136"/>
      <c r="QAD420" s="141"/>
      <c r="QAE420" s="142"/>
      <c r="QAF420" s="143"/>
      <c r="QAG420" s="138"/>
      <c r="QAH420" s="138"/>
      <c r="QAI420" s="144"/>
      <c r="QAJ420" s="145"/>
      <c r="QAK420" s="139"/>
      <c r="QAL420" s="140"/>
      <c r="QAM420" s="136"/>
      <c r="QAN420" s="141"/>
      <c r="QAO420" s="142"/>
      <c r="QAP420" s="143"/>
      <c r="QAQ420" s="138"/>
      <c r="QAR420" s="138"/>
      <c r="QAS420" s="144"/>
      <c r="QAT420" s="145"/>
      <c r="QAU420" s="139"/>
      <c r="QAV420" s="140"/>
      <c r="QAW420" s="136"/>
      <c r="QAX420" s="141"/>
      <c r="QAY420" s="142"/>
      <c r="QAZ420" s="143"/>
      <c r="QBA420" s="138"/>
      <c r="QBB420" s="138"/>
      <c r="QBC420" s="144"/>
      <c r="QBD420" s="145"/>
      <c r="QBE420" s="139"/>
      <c r="QBF420" s="140"/>
      <c r="QBG420" s="136"/>
      <c r="QBH420" s="141"/>
      <c r="QBI420" s="142"/>
      <c r="QBJ420" s="143"/>
      <c r="QBK420" s="138"/>
      <c r="QBL420" s="138"/>
      <c r="QBM420" s="144"/>
      <c r="QBN420" s="145"/>
      <c r="QBO420" s="139"/>
      <c r="QBP420" s="140"/>
      <c r="QBQ420" s="136"/>
      <c r="QBR420" s="141"/>
      <c r="QBS420" s="142"/>
      <c r="QBT420" s="143"/>
      <c r="QBU420" s="138"/>
      <c r="QBV420" s="138"/>
      <c r="QBW420" s="144"/>
      <c r="QBX420" s="145"/>
      <c r="QBY420" s="139"/>
      <c r="QBZ420" s="140"/>
      <c r="QCA420" s="136"/>
      <c r="QCB420" s="141"/>
      <c r="QCC420" s="142"/>
      <c r="QCD420" s="143"/>
      <c r="QCE420" s="138"/>
      <c r="QCF420" s="138"/>
      <c r="QCG420" s="144"/>
      <c r="QCH420" s="145"/>
      <c r="QCI420" s="139"/>
      <c r="QCJ420" s="140"/>
      <c r="QCK420" s="136"/>
      <c r="QCL420" s="141"/>
      <c r="QCM420" s="142"/>
      <c r="QCN420" s="143"/>
      <c r="QCO420" s="138"/>
      <c r="QCP420" s="138"/>
      <c r="QCQ420" s="144"/>
      <c r="QCR420" s="145"/>
      <c r="QCS420" s="139"/>
      <c r="QCT420" s="140"/>
      <c r="QCU420" s="136"/>
      <c r="QCV420" s="141"/>
      <c r="QCW420" s="142"/>
      <c r="QCX420" s="143"/>
      <c r="QCY420" s="138"/>
      <c r="QCZ420" s="138"/>
      <c r="QDA420" s="144"/>
      <c r="QDB420" s="145"/>
      <c r="QDC420" s="139"/>
      <c r="QDD420" s="140"/>
      <c r="QDE420" s="136"/>
      <c r="QDF420" s="141"/>
      <c r="QDG420" s="142"/>
      <c r="QDH420" s="143"/>
      <c r="QDI420" s="138"/>
      <c r="QDJ420" s="138"/>
      <c r="QDK420" s="144"/>
      <c r="QDL420" s="145"/>
      <c r="QDM420" s="139"/>
      <c r="QDN420" s="140"/>
      <c r="QDO420" s="136"/>
      <c r="QDP420" s="141"/>
      <c r="QDQ420" s="142"/>
      <c r="QDR420" s="143"/>
      <c r="QDS420" s="138"/>
      <c r="QDT420" s="138"/>
      <c r="QDU420" s="144"/>
      <c r="QDV420" s="145"/>
      <c r="QDW420" s="139"/>
      <c r="QDX420" s="140"/>
      <c r="QDY420" s="136"/>
      <c r="QDZ420" s="141"/>
      <c r="QEA420" s="142"/>
      <c r="QEB420" s="143"/>
      <c r="QEC420" s="138"/>
      <c r="QED420" s="138"/>
      <c r="QEE420" s="144"/>
      <c r="QEF420" s="145"/>
      <c r="QEG420" s="139"/>
      <c r="QEH420" s="140"/>
      <c r="QEI420" s="136"/>
      <c r="QEJ420" s="141"/>
      <c r="QEK420" s="142"/>
      <c r="QEL420" s="143"/>
      <c r="QEM420" s="138"/>
      <c r="QEN420" s="138"/>
      <c r="QEO420" s="144"/>
      <c r="QEP420" s="145"/>
      <c r="QEQ420" s="139"/>
      <c r="QER420" s="140"/>
      <c r="QES420" s="136"/>
      <c r="QET420" s="141"/>
      <c r="QEU420" s="142"/>
      <c r="QEV420" s="143"/>
      <c r="QEW420" s="138"/>
      <c r="QEX420" s="138"/>
      <c r="QEY420" s="144"/>
      <c r="QEZ420" s="145"/>
      <c r="QFA420" s="139"/>
      <c r="QFB420" s="140"/>
      <c r="QFC420" s="136"/>
      <c r="QFD420" s="141"/>
      <c r="QFE420" s="142"/>
      <c r="QFF420" s="143"/>
      <c r="QFG420" s="138"/>
      <c r="QFH420" s="138"/>
      <c r="QFI420" s="144"/>
      <c r="QFJ420" s="145"/>
      <c r="QFK420" s="139"/>
      <c r="QFL420" s="140"/>
      <c r="QFM420" s="136"/>
      <c r="QFN420" s="141"/>
      <c r="QFO420" s="142"/>
      <c r="QFP420" s="143"/>
      <c r="QFQ420" s="138"/>
      <c r="QFR420" s="138"/>
      <c r="QFS420" s="144"/>
      <c r="QFT420" s="145"/>
      <c r="QFU420" s="139"/>
      <c r="QFV420" s="140"/>
      <c r="QFW420" s="136"/>
      <c r="QFX420" s="141"/>
      <c r="QFY420" s="142"/>
      <c r="QFZ420" s="143"/>
      <c r="QGA420" s="138"/>
      <c r="QGB420" s="138"/>
      <c r="QGC420" s="144"/>
      <c r="QGD420" s="145"/>
      <c r="QGE420" s="139"/>
      <c r="QGF420" s="140"/>
      <c r="QGG420" s="136"/>
      <c r="QGH420" s="141"/>
      <c r="QGI420" s="142"/>
      <c r="QGJ420" s="143"/>
      <c r="QGK420" s="138"/>
      <c r="QGL420" s="138"/>
      <c r="QGM420" s="144"/>
      <c r="QGN420" s="145"/>
      <c r="QGO420" s="139"/>
      <c r="QGP420" s="140"/>
      <c r="QGQ420" s="136"/>
      <c r="QGR420" s="141"/>
      <c r="QGS420" s="142"/>
      <c r="QGT420" s="143"/>
      <c r="QGU420" s="138"/>
      <c r="QGV420" s="138"/>
      <c r="QGW420" s="144"/>
      <c r="QGX420" s="145"/>
      <c r="QGY420" s="139"/>
      <c r="QGZ420" s="140"/>
      <c r="QHA420" s="136"/>
      <c r="QHB420" s="141"/>
      <c r="QHC420" s="142"/>
      <c r="QHD420" s="143"/>
      <c r="QHE420" s="138"/>
      <c r="QHF420" s="138"/>
      <c r="QHG420" s="144"/>
      <c r="QHH420" s="145"/>
      <c r="QHI420" s="139"/>
      <c r="QHJ420" s="140"/>
      <c r="QHK420" s="136"/>
      <c r="QHL420" s="141"/>
      <c r="QHM420" s="142"/>
      <c r="QHN420" s="143"/>
      <c r="QHO420" s="138"/>
      <c r="QHP420" s="138"/>
      <c r="QHQ420" s="144"/>
      <c r="QHR420" s="145"/>
      <c r="QHS420" s="139"/>
      <c r="QHT420" s="140"/>
      <c r="QHU420" s="136"/>
      <c r="QHV420" s="141"/>
      <c r="QHW420" s="142"/>
      <c r="QHX420" s="143"/>
      <c r="QHY420" s="138"/>
      <c r="QHZ420" s="138"/>
      <c r="QIA420" s="144"/>
      <c r="QIB420" s="145"/>
      <c r="QIC420" s="139"/>
      <c r="QID420" s="140"/>
      <c r="QIE420" s="136"/>
      <c r="QIF420" s="141"/>
      <c r="QIG420" s="142"/>
      <c r="QIH420" s="143"/>
      <c r="QII420" s="138"/>
      <c r="QIJ420" s="138"/>
      <c r="QIK420" s="144"/>
      <c r="QIL420" s="145"/>
      <c r="QIM420" s="139"/>
      <c r="QIN420" s="140"/>
      <c r="QIO420" s="136"/>
      <c r="QIP420" s="141"/>
      <c r="QIQ420" s="142"/>
      <c r="QIR420" s="143"/>
      <c r="QIS420" s="138"/>
      <c r="QIT420" s="138"/>
      <c r="QIU420" s="144"/>
      <c r="QIV420" s="145"/>
      <c r="QIW420" s="139"/>
      <c r="QIX420" s="140"/>
      <c r="QIY420" s="136"/>
      <c r="QIZ420" s="141"/>
      <c r="QJA420" s="142"/>
      <c r="QJB420" s="143"/>
      <c r="QJC420" s="138"/>
      <c r="QJD420" s="138"/>
      <c r="QJE420" s="144"/>
      <c r="QJF420" s="145"/>
      <c r="QJG420" s="139"/>
      <c r="QJH420" s="140"/>
      <c r="QJI420" s="136"/>
      <c r="QJJ420" s="141"/>
      <c r="QJK420" s="142"/>
      <c r="QJL420" s="143"/>
      <c r="QJM420" s="138"/>
      <c r="QJN420" s="138"/>
      <c r="QJO420" s="144"/>
      <c r="QJP420" s="145"/>
      <c r="QJQ420" s="139"/>
      <c r="QJR420" s="140"/>
      <c r="QJS420" s="136"/>
      <c r="QJT420" s="141"/>
      <c r="QJU420" s="142"/>
      <c r="QJV420" s="143"/>
      <c r="QJW420" s="138"/>
      <c r="QJX420" s="138"/>
      <c r="QJY420" s="144"/>
      <c r="QJZ420" s="145"/>
      <c r="QKA420" s="139"/>
      <c r="QKB420" s="140"/>
      <c r="QKC420" s="136"/>
      <c r="QKD420" s="141"/>
      <c r="QKE420" s="142"/>
      <c r="QKF420" s="143"/>
      <c r="QKG420" s="138"/>
      <c r="QKH420" s="138"/>
      <c r="QKI420" s="144"/>
      <c r="QKJ420" s="145"/>
      <c r="QKK420" s="139"/>
      <c r="QKL420" s="140"/>
      <c r="QKM420" s="136"/>
      <c r="QKN420" s="141"/>
      <c r="QKO420" s="142"/>
      <c r="QKP420" s="143"/>
      <c r="QKQ420" s="138"/>
      <c r="QKR420" s="138"/>
      <c r="QKS420" s="144"/>
      <c r="QKT420" s="145"/>
      <c r="QKU420" s="139"/>
      <c r="QKV420" s="140"/>
      <c r="QKW420" s="136"/>
      <c r="QKX420" s="141"/>
      <c r="QKY420" s="142"/>
      <c r="QKZ420" s="143"/>
      <c r="QLA420" s="138"/>
      <c r="QLB420" s="138"/>
      <c r="QLC420" s="144"/>
      <c r="QLD420" s="145"/>
      <c r="QLE420" s="139"/>
      <c r="QLF420" s="140"/>
      <c r="QLG420" s="136"/>
      <c r="QLH420" s="141"/>
      <c r="QLI420" s="142"/>
      <c r="QLJ420" s="143"/>
      <c r="QLK420" s="138"/>
      <c r="QLL420" s="138"/>
      <c r="QLM420" s="144"/>
      <c r="QLN420" s="145"/>
      <c r="QLO420" s="139"/>
      <c r="QLP420" s="140"/>
      <c r="QLQ420" s="136"/>
      <c r="QLR420" s="141"/>
      <c r="QLS420" s="142"/>
      <c r="QLT420" s="143"/>
      <c r="QLU420" s="138"/>
      <c r="QLV420" s="138"/>
      <c r="QLW420" s="144"/>
      <c r="QLX420" s="145"/>
      <c r="QLY420" s="139"/>
      <c r="QLZ420" s="140"/>
      <c r="QMA420" s="136"/>
      <c r="QMB420" s="141"/>
      <c r="QMC420" s="142"/>
      <c r="QMD420" s="143"/>
      <c r="QME420" s="138"/>
      <c r="QMF420" s="138"/>
      <c r="QMG420" s="144"/>
      <c r="QMH420" s="145"/>
      <c r="QMI420" s="139"/>
      <c r="QMJ420" s="140"/>
      <c r="QMK420" s="136"/>
      <c r="QML420" s="141"/>
      <c r="QMM420" s="142"/>
      <c r="QMN420" s="143"/>
      <c r="QMO420" s="138"/>
      <c r="QMP420" s="138"/>
      <c r="QMQ420" s="144"/>
      <c r="QMR420" s="145"/>
      <c r="QMS420" s="139"/>
      <c r="QMT420" s="140"/>
      <c r="QMU420" s="136"/>
      <c r="QMV420" s="141"/>
      <c r="QMW420" s="142"/>
      <c r="QMX420" s="143"/>
      <c r="QMY420" s="138"/>
      <c r="QMZ420" s="138"/>
      <c r="QNA420" s="144"/>
      <c r="QNB420" s="145"/>
      <c r="QNC420" s="139"/>
      <c r="QND420" s="140"/>
      <c r="QNE420" s="136"/>
      <c r="QNF420" s="141"/>
      <c r="QNG420" s="142"/>
      <c r="QNH420" s="143"/>
      <c r="QNI420" s="138"/>
      <c r="QNJ420" s="138"/>
      <c r="QNK420" s="144"/>
      <c r="QNL420" s="145"/>
      <c r="QNM420" s="139"/>
      <c r="QNN420" s="140"/>
      <c r="QNO420" s="136"/>
      <c r="QNP420" s="141"/>
      <c r="QNQ420" s="142"/>
      <c r="QNR420" s="143"/>
      <c r="QNS420" s="138"/>
      <c r="QNT420" s="138"/>
      <c r="QNU420" s="144"/>
      <c r="QNV420" s="145"/>
      <c r="QNW420" s="139"/>
      <c r="QNX420" s="140"/>
      <c r="QNY420" s="136"/>
      <c r="QNZ420" s="141"/>
      <c r="QOA420" s="142"/>
      <c r="QOB420" s="143"/>
      <c r="QOC420" s="138"/>
      <c r="QOD420" s="138"/>
      <c r="QOE420" s="144"/>
      <c r="QOF420" s="145"/>
      <c r="QOG420" s="139"/>
      <c r="QOH420" s="140"/>
      <c r="QOI420" s="136"/>
      <c r="QOJ420" s="141"/>
      <c r="QOK420" s="142"/>
      <c r="QOL420" s="143"/>
      <c r="QOM420" s="138"/>
      <c r="QON420" s="138"/>
      <c r="QOO420" s="144"/>
      <c r="QOP420" s="145"/>
      <c r="QOQ420" s="139"/>
      <c r="QOR420" s="140"/>
      <c r="QOS420" s="136"/>
      <c r="QOT420" s="141"/>
      <c r="QOU420" s="142"/>
      <c r="QOV420" s="143"/>
      <c r="QOW420" s="138"/>
      <c r="QOX420" s="138"/>
      <c r="QOY420" s="144"/>
      <c r="QOZ420" s="145"/>
      <c r="QPA420" s="139"/>
      <c r="QPB420" s="140"/>
      <c r="QPC420" s="136"/>
      <c r="QPD420" s="141"/>
      <c r="QPE420" s="142"/>
      <c r="QPF420" s="143"/>
      <c r="QPG420" s="138"/>
      <c r="QPH420" s="138"/>
      <c r="QPI420" s="144"/>
      <c r="QPJ420" s="145"/>
      <c r="QPK420" s="139"/>
      <c r="QPL420" s="140"/>
      <c r="QPM420" s="136"/>
      <c r="QPN420" s="141"/>
      <c r="QPO420" s="142"/>
      <c r="QPP420" s="143"/>
      <c r="QPQ420" s="138"/>
      <c r="QPR420" s="138"/>
      <c r="QPS420" s="144"/>
      <c r="QPT420" s="145"/>
      <c r="QPU420" s="139"/>
      <c r="QPV420" s="140"/>
      <c r="QPW420" s="136"/>
      <c r="QPX420" s="141"/>
      <c r="QPY420" s="142"/>
      <c r="QPZ420" s="143"/>
      <c r="QQA420" s="138"/>
      <c r="QQB420" s="138"/>
      <c r="QQC420" s="144"/>
      <c r="QQD420" s="145"/>
      <c r="QQE420" s="139"/>
      <c r="QQF420" s="140"/>
      <c r="QQG420" s="136"/>
      <c r="QQH420" s="141"/>
      <c r="QQI420" s="142"/>
      <c r="QQJ420" s="143"/>
      <c r="QQK420" s="138"/>
      <c r="QQL420" s="138"/>
      <c r="QQM420" s="144"/>
      <c r="QQN420" s="145"/>
      <c r="QQO420" s="139"/>
      <c r="QQP420" s="140"/>
      <c r="QQQ420" s="136"/>
      <c r="QQR420" s="141"/>
      <c r="QQS420" s="142"/>
      <c r="QQT420" s="143"/>
      <c r="QQU420" s="138"/>
      <c r="QQV420" s="138"/>
      <c r="QQW420" s="144"/>
      <c r="QQX420" s="145"/>
      <c r="QQY420" s="139"/>
      <c r="QQZ420" s="140"/>
      <c r="QRA420" s="136"/>
      <c r="QRB420" s="141"/>
      <c r="QRC420" s="142"/>
      <c r="QRD420" s="143"/>
      <c r="QRE420" s="138"/>
      <c r="QRF420" s="138"/>
      <c r="QRG420" s="144"/>
      <c r="QRH420" s="145"/>
      <c r="QRI420" s="139"/>
      <c r="QRJ420" s="140"/>
      <c r="QRK420" s="136"/>
      <c r="QRL420" s="141"/>
      <c r="QRM420" s="142"/>
      <c r="QRN420" s="143"/>
      <c r="QRO420" s="138"/>
      <c r="QRP420" s="138"/>
      <c r="QRQ420" s="144"/>
      <c r="QRR420" s="145"/>
      <c r="QRS420" s="139"/>
      <c r="QRT420" s="140"/>
      <c r="QRU420" s="136"/>
      <c r="QRV420" s="141"/>
      <c r="QRW420" s="142"/>
      <c r="QRX420" s="143"/>
      <c r="QRY420" s="138"/>
      <c r="QRZ420" s="138"/>
      <c r="QSA420" s="144"/>
      <c r="QSB420" s="145"/>
      <c r="QSC420" s="139"/>
      <c r="QSD420" s="140"/>
      <c r="QSE420" s="136"/>
      <c r="QSF420" s="141"/>
      <c r="QSG420" s="142"/>
      <c r="QSH420" s="143"/>
      <c r="QSI420" s="138"/>
      <c r="QSJ420" s="138"/>
      <c r="QSK420" s="144"/>
      <c r="QSL420" s="145"/>
      <c r="QSM420" s="139"/>
      <c r="QSN420" s="140"/>
      <c r="QSO420" s="136"/>
      <c r="QSP420" s="141"/>
      <c r="QSQ420" s="142"/>
      <c r="QSR420" s="143"/>
      <c r="QSS420" s="138"/>
      <c r="QST420" s="138"/>
      <c r="QSU420" s="144"/>
      <c r="QSV420" s="145"/>
      <c r="QSW420" s="139"/>
      <c r="QSX420" s="140"/>
      <c r="QSY420" s="136"/>
      <c r="QSZ420" s="141"/>
      <c r="QTA420" s="142"/>
      <c r="QTB420" s="143"/>
      <c r="QTC420" s="138"/>
      <c r="QTD420" s="138"/>
      <c r="QTE420" s="144"/>
      <c r="QTF420" s="145"/>
      <c r="QTG420" s="139"/>
      <c r="QTH420" s="140"/>
      <c r="QTI420" s="136"/>
      <c r="QTJ420" s="141"/>
      <c r="QTK420" s="142"/>
      <c r="QTL420" s="143"/>
      <c r="QTM420" s="138"/>
      <c r="QTN420" s="138"/>
      <c r="QTO420" s="144"/>
      <c r="QTP420" s="145"/>
      <c r="QTQ420" s="139"/>
      <c r="QTR420" s="140"/>
      <c r="QTS420" s="136"/>
      <c r="QTT420" s="141"/>
      <c r="QTU420" s="142"/>
      <c r="QTV420" s="143"/>
      <c r="QTW420" s="138"/>
      <c r="QTX420" s="138"/>
      <c r="QTY420" s="144"/>
      <c r="QTZ420" s="145"/>
      <c r="QUA420" s="139"/>
      <c r="QUB420" s="140"/>
      <c r="QUC420" s="136"/>
      <c r="QUD420" s="141"/>
      <c r="QUE420" s="142"/>
      <c r="QUF420" s="143"/>
      <c r="QUG420" s="138"/>
      <c r="QUH420" s="138"/>
      <c r="QUI420" s="144"/>
      <c r="QUJ420" s="145"/>
      <c r="QUK420" s="139"/>
      <c r="QUL420" s="140"/>
      <c r="QUM420" s="136"/>
      <c r="QUN420" s="141"/>
      <c r="QUO420" s="142"/>
      <c r="QUP420" s="143"/>
      <c r="QUQ420" s="138"/>
      <c r="QUR420" s="138"/>
      <c r="QUS420" s="144"/>
      <c r="QUT420" s="145"/>
      <c r="QUU420" s="139"/>
      <c r="QUV420" s="140"/>
      <c r="QUW420" s="136"/>
      <c r="QUX420" s="141"/>
      <c r="QUY420" s="142"/>
      <c r="QUZ420" s="143"/>
      <c r="QVA420" s="138"/>
      <c r="QVB420" s="138"/>
      <c r="QVC420" s="144"/>
      <c r="QVD420" s="145"/>
      <c r="QVE420" s="139"/>
      <c r="QVF420" s="140"/>
      <c r="QVG420" s="136"/>
      <c r="QVH420" s="141"/>
      <c r="QVI420" s="142"/>
      <c r="QVJ420" s="143"/>
      <c r="QVK420" s="138"/>
      <c r="QVL420" s="138"/>
      <c r="QVM420" s="144"/>
      <c r="QVN420" s="145"/>
      <c r="QVO420" s="139"/>
      <c r="QVP420" s="140"/>
      <c r="QVQ420" s="136"/>
      <c r="QVR420" s="141"/>
      <c r="QVS420" s="142"/>
      <c r="QVT420" s="143"/>
      <c r="QVU420" s="138"/>
      <c r="QVV420" s="138"/>
      <c r="QVW420" s="144"/>
      <c r="QVX420" s="145"/>
      <c r="QVY420" s="139"/>
      <c r="QVZ420" s="140"/>
      <c r="QWA420" s="136"/>
      <c r="QWB420" s="141"/>
      <c r="QWC420" s="142"/>
      <c r="QWD420" s="143"/>
      <c r="QWE420" s="138"/>
      <c r="QWF420" s="138"/>
      <c r="QWG420" s="144"/>
      <c r="QWH420" s="145"/>
      <c r="QWI420" s="139"/>
      <c r="QWJ420" s="140"/>
      <c r="QWK420" s="136"/>
      <c r="QWL420" s="141"/>
      <c r="QWM420" s="142"/>
      <c r="QWN420" s="143"/>
      <c r="QWO420" s="138"/>
      <c r="QWP420" s="138"/>
      <c r="QWQ420" s="144"/>
      <c r="QWR420" s="145"/>
      <c r="QWS420" s="139"/>
      <c r="QWT420" s="140"/>
      <c r="QWU420" s="136"/>
      <c r="QWV420" s="141"/>
      <c r="QWW420" s="142"/>
      <c r="QWX420" s="143"/>
      <c r="QWY420" s="138"/>
      <c r="QWZ420" s="138"/>
      <c r="QXA420" s="144"/>
      <c r="QXB420" s="145"/>
      <c r="QXC420" s="139"/>
      <c r="QXD420" s="140"/>
      <c r="QXE420" s="136"/>
      <c r="QXF420" s="141"/>
      <c r="QXG420" s="142"/>
      <c r="QXH420" s="143"/>
      <c r="QXI420" s="138"/>
      <c r="QXJ420" s="138"/>
      <c r="QXK420" s="144"/>
      <c r="QXL420" s="145"/>
      <c r="QXM420" s="139"/>
      <c r="QXN420" s="140"/>
      <c r="QXO420" s="136"/>
      <c r="QXP420" s="141"/>
      <c r="QXQ420" s="142"/>
      <c r="QXR420" s="143"/>
      <c r="QXS420" s="138"/>
      <c r="QXT420" s="138"/>
      <c r="QXU420" s="144"/>
      <c r="QXV420" s="145"/>
      <c r="QXW420" s="139"/>
      <c r="QXX420" s="140"/>
      <c r="QXY420" s="136"/>
      <c r="QXZ420" s="141"/>
      <c r="QYA420" s="142"/>
      <c r="QYB420" s="143"/>
      <c r="QYC420" s="138"/>
      <c r="QYD420" s="138"/>
      <c r="QYE420" s="144"/>
      <c r="QYF420" s="145"/>
      <c r="QYG420" s="139"/>
      <c r="QYH420" s="140"/>
      <c r="QYI420" s="136"/>
      <c r="QYJ420" s="141"/>
      <c r="QYK420" s="142"/>
      <c r="QYL420" s="143"/>
      <c r="QYM420" s="138"/>
      <c r="QYN420" s="138"/>
      <c r="QYO420" s="144"/>
      <c r="QYP420" s="145"/>
      <c r="QYQ420" s="139"/>
      <c r="QYR420" s="140"/>
      <c r="QYS420" s="136"/>
      <c r="QYT420" s="141"/>
      <c r="QYU420" s="142"/>
      <c r="QYV420" s="143"/>
      <c r="QYW420" s="138"/>
      <c r="QYX420" s="138"/>
      <c r="QYY420" s="144"/>
      <c r="QYZ420" s="145"/>
      <c r="QZA420" s="139"/>
      <c r="QZB420" s="140"/>
      <c r="QZC420" s="136"/>
      <c r="QZD420" s="141"/>
      <c r="QZE420" s="142"/>
      <c r="QZF420" s="143"/>
      <c r="QZG420" s="138"/>
      <c r="QZH420" s="138"/>
      <c r="QZI420" s="144"/>
      <c r="QZJ420" s="145"/>
      <c r="QZK420" s="139"/>
      <c r="QZL420" s="140"/>
      <c r="QZM420" s="136"/>
      <c r="QZN420" s="141"/>
      <c r="QZO420" s="142"/>
      <c r="QZP420" s="143"/>
      <c r="QZQ420" s="138"/>
      <c r="QZR420" s="138"/>
      <c r="QZS420" s="144"/>
      <c r="QZT420" s="145"/>
      <c r="QZU420" s="139"/>
      <c r="QZV420" s="140"/>
      <c r="QZW420" s="136"/>
      <c r="QZX420" s="141"/>
      <c r="QZY420" s="142"/>
      <c r="QZZ420" s="143"/>
      <c r="RAA420" s="138"/>
      <c r="RAB420" s="138"/>
      <c r="RAC420" s="144"/>
      <c r="RAD420" s="145"/>
      <c r="RAE420" s="139"/>
      <c r="RAF420" s="140"/>
      <c r="RAG420" s="136"/>
      <c r="RAH420" s="141"/>
      <c r="RAI420" s="142"/>
      <c r="RAJ420" s="143"/>
      <c r="RAK420" s="138"/>
      <c r="RAL420" s="138"/>
      <c r="RAM420" s="144"/>
      <c r="RAN420" s="145"/>
      <c r="RAO420" s="139"/>
      <c r="RAP420" s="140"/>
      <c r="RAQ420" s="136"/>
      <c r="RAR420" s="141"/>
      <c r="RAS420" s="142"/>
      <c r="RAT420" s="143"/>
      <c r="RAU420" s="138"/>
      <c r="RAV420" s="138"/>
      <c r="RAW420" s="144"/>
      <c r="RAX420" s="145"/>
      <c r="RAY420" s="139"/>
      <c r="RAZ420" s="140"/>
      <c r="RBA420" s="136"/>
      <c r="RBB420" s="141"/>
      <c r="RBC420" s="142"/>
      <c r="RBD420" s="143"/>
      <c r="RBE420" s="138"/>
      <c r="RBF420" s="138"/>
      <c r="RBG420" s="144"/>
      <c r="RBH420" s="145"/>
      <c r="RBI420" s="139"/>
      <c r="RBJ420" s="140"/>
      <c r="RBK420" s="136"/>
      <c r="RBL420" s="141"/>
      <c r="RBM420" s="142"/>
      <c r="RBN420" s="143"/>
      <c r="RBO420" s="138"/>
      <c r="RBP420" s="138"/>
      <c r="RBQ420" s="144"/>
      <c r="RBR420" s="145"/>
      <c r="RBS420" s="139"/>
      <c r="RBT420" s="140"/>
      <c r="RBU420" s="136"/>
      <c r="RBV420" s="141"/>
      <c r="RBW420" s="142"/>
      <c r="RBX420" s="143"/>
      <c r="RBY420" s="138"/>
      <c r="RBZ420" s="138"/>
      <c r="RCA420" s="144"/>
      <c r="RCB420" s="145"/>
      <c r="RCC420" s="139"/>
      <c r="RCD420" s="140"/>
      <c r="RCE420" s="136"/>
      <c r="RCF420" s="141"/>
      <c r="RCG420" s="142"/>
      <c r="RCH420" s="143"/>
      <c r="RCI420" s="138"/>
      <c r="RCJ420" s="138"/>
      <c r="RCK420" s="144"/>
      <c r="RCL420" s="145"/>
      <c r="RCM420" s="139"/>
      <c r="RCN420" s="140"/>
      <c r="RCO420" s="136"/>
      <c r="RCP420" s="141"/>
      <c r="RCQ420" s="142"/>
      <c r="RCR420" s="143"/>
      <c r="RCS420" s="138"/>
      <c r="RCT420" s="138"/>
      <c r="RCU420" s="144"/>
      <c r="RCV420" s="145"/>
      <c r="RCW420" s="139"/>
      <c r="RCX420" s="140"/>
      <c r="RCY420" s="136"/>
      <c r="RCZ420" s="141"/>
      <c r="RDA420" s="142"/>
      <c r="RDB420" s="143"/>
      <c r="RDC420" s="138"/>
      <c r="RDD420" s="138"/>
      <c r="RDE420" s="144"/>
      <c r="RDF420" s="145"/>
      <c r="RDG420" s="139"/>
      <c r="RDH420" s="140"/>
      <c r="RDI420" s="136"/>
      <c r="RDJ420" s="141"/>
      <c r="RDK420" s="142"/>
      <c r="RDL420" s="143"/>
      <c r="RDM420" s="138"/>
      <c r="RDN420" s="138"/>
      <c r="RDO420" s="144"/>
      <c r="RDP420" s="145"/>
      <c r="RDQ420" s="139"/>
      <c r="RDR420" s="140"/>
      <c r="RDS420" s="136"/>
      <c r="RDT420" s="141"/>
      <c r="RDU420" s="142"/>
      <c r="RDV420" s="143"/>
      <c r="RDW420" s="138"/>
      <c r="RDX420" s="138"/>
      <c r="RDY420" s="144"/>
      <c r="RDZ420" s="145"/>
      <c r="REA420" s="139"/>
      <c r="REB420" s="140"/>
      <c r="REC420" s="136"/>
      <c r="RED420" s="141"/>
      <c r="REE420" s="142"/>
      <c r="REF420" s="143"/>
      <c r="REG420" s="138"/>
      <c r="REH420" s="138"/>
      <c r="REI420" s="144"/>
      <c r="REJ420" s="145"/>
      <c r="REK420" s="139"/>
      <c r="REL420" s="140"/>
      <c r="REM420" s="136"/>
      <c r="REN420" s="141"/>
      <c r="REO420" s="142"/>
      <c r="REP420" s="143"/>
      <c r="REQ420" s="138"/>
      <c r="RER420" s="138"/>
      <c r="RES420" s="144"/>
      <c r="RET420" s="145"/>
      <c r="REU420" s="139"/>
      <c r="REV420" s="140"/>
      <c r="REW420" s="136"/>
      <c r="REX420" s="141"/>
      <c r="REY420" s="142"/>
      <c r="REZ420" s="143"/>
      <c r="RFA420" s="138"/>
      <c r="RFB420" s="138"/>
      <c r="RFC420" s="144"/>
      <c r="RFD420" s="145"/>
      <c r="RFE420" s="139"/>
      <c r="RFF420" s="140"/>
      <c r="RFG420" s="136"/>
      <c r="RFH420" s="141"/>
      <c r="RFI420" s="142"/>
      <c r="RFJ420" s="143"/>
      <c r="RFK420" s="138"/>
      <c r="RFL420" s="138"/>
      <c r="RFM420" s="144"/>
      <c r="RFN420" s="145"/>
      <c r="RFO420" s="139"/>
      <c r="RFP420" s="140"/>
      <c r="RFQ420" s="136"/>
      <c r="RFR420" s="141"/>
      <c r="RFS420" s="142"/>
      <c r="RFT420" s="143"/>
      <c r="RFU420" s="138"/>
      <c r="RFV420" s="138"/>
      <c r="RFW420" s="144"/>
      <c r="RFX420" s="145"/>
      <c r="RFY420" s="139"/>
      <c r="RFZ420" s="140"/>
      <c r="RGA420" s="136"/>
      <c r="RGB420" s="141"/>
      <c r="RGC420" s="142"/>
      <c r="RGD420" s="143"/>
      <c r="RGE420" s="138"/>
      <c r="RGF420" s="138"/>
      <c r="RGG420" s="144"/>
      <c r="RGH420" s="145"/>
      <c r="RGI420" s="139"/>
      <c r="RGJ420" s="140"/>
      <c r="RGK420" s="136"/>
      <c r="RGL420" s="141"/>
      <c r="RGM420" s="142"/>
      <c r="RGN420" s="143"/>
      <c r="RGO420" s="138"/>
      <c r="RGP420" s="138"/>
      <c r="RGQ420" s="144"/>
      <c r="RGR420" s="145"/>
      <c r="RGS420" s="139"/>
      <c r="RGT420" s="140"/>
      <c r="RGU420" s="136"/>
      <c r="RGV420" s="141"/>
      <c r="RGW420" s="142"/>
      <c r="RGX420" s="143"/>
      <c r="RGY420" s="138"/>
      <c r="RGZ420" s="138"/>
      <c r="RHA420" s="144"/>
      <c r="RHB420" s="145"/>
      <c r="RHC420" s="139"/>
      <c r="RHD420" s="140"/>
      <c r="RHE420" s="136"/>
      <c r="RHF420" s="141"/>
      <c r="RHG420" s="142"/>
      <c r="RHH420" s="143"/>
      <c r="RHI420" s="138"/>
      <c r="RHJ420" s="138"/>
      <c r="RHK420" s="144"/>
      <c r="RHL420" s="145"/>
      <c r="RHM420" s="139"/>
      <c r="RHN420" s="140"/>
      <c r="RHO420" s="136"/>
      <c r="RHP420" s="141"/>
      <c r="RHQ420" s="142"/>
      <c r="RHR420" s="143"/>
      <c r="RHS420" s="138"/>
      <c r="RHT420" s="138"/>
      <c r="RHU420" s="144"/>
      <c r="RHV420" s="145"/>
      <c r="RHW420" s="139"/>
      <c r="RHX420" s="140"/>
      <c r="RHY420" s="136"/>
      <c r="RHZ420" s="141"/>
      <c r="RIA420" s="142"/>
      <c r="RIB420" s="143"/>
      <c r="RIC420" s="138"/>
      <c r="RID420" s="138"/>
      <c r="RIE420" s="144"/>
      <c r="RIF420" s="145"/>
      <c r="RIG420" s="139"/>
      <c r="RIH420" s="140"/>
      <c r="RII420" s="136"/>
      <c r="RIJ420" s="141"/>
      <c r="RIK420" s="142"/>
      <c r="RIL420" s="143"/>
      <c r="RIM420" s="138"/>
      <c r="RIN420" s="138"/>
      <c r="RIO420" s="144"/>
      <c r="RIP420" s="145"/>
      <c r="RIQ420" s="139"/>
      <c r="RIR420" s="140"/>
      <c r="RIS420" s="136"/>
      <c r="RIT420" s="141"/>
      <c r="RIU420" s="142"/>
      <c r="RIV420" s="143"/>
      <c r="RIW420" s="138"/>
      <c r="RIX420" s="138"/>
      <c r="RIY420" s="144"/>
      <c r="RIZ420" s="145"/>
      <c r="RJA420" s="139"/>
      <c r="RJB420" s="140"/>
      <c r="RJC420" s="136"/>
      <c r="RJD420" s="141"/>
      <c r="RJE420" s="142"/>
      <c r="RJF420" s="143"/>
      <c r="RJG420" s="138"/>
      <c r="RJH420" s="138"/>
      <c r="RJI420" s="144"/>
      <c r="RJJ420" s="145"/>
      <c r="RJK420" s="139"/>
      <c r="RJL420" s="140"/>
      <c r="RJM420" s="136"/>
      <c r="RJN420" s="141"/>
      <c r="RJO420" s="142"/>
      <c r="RJP420" s="143"/>
      <c r="RJQ420" s="138"/>
      <c r="RJR420" s="138"/>
      <c r="RJS420" s="144"/>
      <c r="RJT420" s="145"/>
      <c r="RJU420" s="139"/>
      <c r="RJV420" s="140"/>
      <c r="RJW420" s="136"/>
      <c r="RJX420" s="141"/>
      <c r="RJY420" s="142"/>
      <c r="RJZ420" s="143"/>
      <c r="RKA420" s="138"/>
      <c r="RKB420" s="138"/>
      <c r="RKC420" s="144"/>
      <c r="RKD420" s="145"/>
      <c r="RKE420" s="139"/>
      <c r="RKF420" s="140"/>
      <c r="RKG420" s="136"/>
      <c r="RKH420" s="141"/>
      <c r="RKI420" s="142"/>
      <c r="RKJ420" s="143"/>
      <c r="RKK420" s="138"/>
      <c r="RKL420" s="138"/>
      <c r="RKM420" s="144"/>
      <c r="RKN420" s="145"/>
      <c r="RKO420" s="139"/>
      <c r="RKP420" s="140"/>
      <c r="RKQ420" s="136"/>
      <c r="RKR420" s="141"/>
      <c r="RKS420" s="142"/>
      <c r="RKT420" s="143"/>
      <c r="RKU420" s="138"/>
      <c r="RKV420" s="138"/>
      <c r="RKW420" s="144"/>
      <c r="RKX420" s="145"/>
      <c r="RKY420" s="139"/>
      <c r="RKZ420" s="140"/>
      <c r="RLA420" s="136"/>
      <c r="RLB420" s="141"/>
      <c r="RLC420" s="142"/>
      <c r="RLD420" s="143"/>
      <c r="RLE420" s="138"/>
      <c r="RLF420" s="138"/>
      <c r="RLG420" s="144"/>
      <c r="RLH420" s="145"/>
      <c r="RLI420" s="139"/>
      <c r="RLJ420" s="140"/>
      <c r="RLK420" s="136"/>
      <c r="RLL420" s="141"/>
      <c r="RLM420" s="142"/>
      <c r="RLN420" s="143"/>
      <c r="RLO420" s="138"/>
      <c r="RLP420" s="138"/>
      <c r="RLQ420" s="144"/>
      <c r="RLR420" s="145"/>
      <c r="RLS420" s="139"/>
      <c r="RLT420" s="140"/>
      <c r="RLU420" s="136"/>
      <c r="RLV420" s="141"/>
      <c r="RLW420" s="142"/>
      <c r="RLX420" s="143"/>
      <c r="RLY420" s="138"/>
      <c r="RLZ420" s="138"/>
      <c r="RMA420" s="144"/>
      <c r="RMB420" s="145"/>
      <c r="RMC420" s="139"/>
      <c r="RMD420" s="140"/>
      <c r="RME420" s="136"/>
      <c r="RMF420" s="141"/>
      <c r="RMG420" s="142"/>
      <c r="RMH420" s="143"/>
      <c r="RMI420" s="138"/>
      <c r="RMJ420" s="138"/>
      <c r="RMK420" s="144"/>
      <c r="RML420" s="145"/>
      <c r="RMM420" s="139"/>
      <c r="RMN420" s="140"/>
      <c r="RMO420" s="136"/>
      <c r="RMP420" s="141"/>
      <c r="RMQ420" s="142"/>
      <c r="RMR420" s="143"/>
      <c r="RMS420" s="138"/>
      <c r="RMT420" s="138"/>
      <c r="RMU420" s="144"/>
      <c r="RMV420" s="145"/>
      <c r="RMW420" s="139"/>
      <c r="RMX420" s="140"/>
      <c r="RMY420" s="136"/>
      <c r="RMZ420" s="141"/>
      <c r="RNA420" s="142"/>
      <c r="RNB420" s="143"/>
      <c r="RNC420" s="138"/>
      <c r="RND420" s="138"/>
      <c r="RNE420" s="144"/>
      <c r="RNF420" s="145"/>
      <c r="RNG420" s="139"/>
      <c r="RNH420" s="140"/>
      <c r="RNI420" s="136"/>
      <c r="RNJ420" s="141"/>
      <c r="RNK420" s="142"/>
      <c r="RNL420" s="143"/>
      <c r="RNM420" s="138"/>
      <c r="RNN420" s="138"/>
      <c r="RNO420" s="144"/>
      <c r="RNP420" s="145"/>
      <c r="RNQ420" s="139"/>
      <c r="RNR420" s="140"/>
      <c r="RNS420" s="136"/>
      <c r="RNT420" s="141"/>
      <c r="RNU420" s="142"/>
      <c r="RNV420" s="143"/>
      <c r="RNW420" s="138"/>
      <c r="RNX420" s="138"/>
      <c r="RNY420" s="144"/>
      <c r="RNZ420" s="145"/>
      <c r="ROA420" s="139"/>
      <c r="ROB420" s="140"/>
      <c r="ROC420" s="136"/>
      <c r="ROD420" s="141"/>
      <c r="ROE420" s="142"/>
      <c r="ROF420" s="143"/>
      <c r="ROG420" s="138"/>
      <c r="ROH420" s="138"/>
      <c r="ROI420" s="144"/>
      <c r="ROJ420" s="145"/>
      <c r="ROK420" s="139"/>
      <c r="ROL420" s="140"/>
      <c r="ROM420" s="136"/>
      <c r="RON420" s="141"/>
      <c r="ROO420" s="142"/>
      <c r="ROP420" s="143"/>
      <c r="ROQ420" s="138"/>
      <c r="ROR420" s="138"/>
      <c r="ROS420" s="144"/>
      <c r="ROT420" s="145"/>
      <c r="ROU420" s="139"/>
      <c r="ROV420" s="140"/>
      <c r="ROW420" s="136"/>
      <c r="ROX420" s="141"/>
      <c r="ROY420" s="142"/>
      <c r="ROZ420" s="143"/>
      <c r="RPA420" s="138"/>
      <c r="RPB420" s="138"/>
      <c r="RPC420" s="144"/>
      <c r="RPD420" s="145"/>
      <c r="RPE420" s="139"/>
      <c r="RPF420" s="140"/>
      <c r="RPG420" s="136"/>
      <c r="RPH420" s="141"/>
      <c r="RPI420" s="142"/>
      <c r="RPJ420" s="143"/>
      <c r="RPK420" s="138"/>
      <c r="RPL420" s="138"/>
      <c r="RPM420" s="144"/>
      <c r="RPN420" s="145"/>
      <c r="RPO420" s="139"/>
      <c r="RPP420" s="140"/>
      <c r="RPQ420" s="136"/>
      <c r="RPR420" s="141"/>
      <c r="RPS420" s="142"/>
      <c r="RPT420" s="143"/>
      <c r="RPU420" s="138"/>
      <c r="RPV420" s="138"/>
      <c r="RPW420" s="144"/>
      <c r="RPX420" s="145"/>
      <c r="RPY420" s="139"/>
      <c r="RPZ420" s="140"/>
      <c r="RQA420" s="136"/>
      <c r="RQB420" s="141"/>
      <c r="RQC420" s="142"/>
      <c r="RQD420" s="143"/>
      <c r="RQE420" s="138"/>
      <c r="RQF420" s="138"/>
      <c r="RQG420" s="144"/>
      <c r="RQH420" s="145"/>
      <c r="RQI420" s="139"/>
      <c r="RQJ420" s="140"/>
      <c r="RQK420" s="136"/>
      <c r="RQL420" s="141"/>
      <c r="RQM420" s="142"/>
      <c r="RQN420" s="143"/>
      <c r="RQO420" s="138"/>
      <c r="RQP420" s="138"/>
      <c r="RQQ420" s="144"/>
      <c r="RQR420" s="145"/>
      <c r="RQS420" s="139"/>
      <c r="RQT420" s="140"/>
      <c r="RQU420" s="136"/>
      <c r="RQV420" s="141"/>
      <c r="RQW420" s="142"/>
      <c r="RQX420" s="143"/>
      <c r="RQY420" s="138"/>
      <c r="RQZ420" s="138"/>
      <c r="RRA420" s="144"/>
      <c r="RRB420" s="145"/>
      <c r="RRC420" s="139"/>
      <c r="RRD420" s="140"/>
      <c r="RRE420" s="136"/>
      <c r="RRF420" s="141"/>
      <c r="RRG420" s="142"/>
      <c r="RRH420" s="143"/>
      <c r="RRI420" s="138"/>
      <c r="RRJ420" s="138"/>
      <c r="RRK420" s="144"/>
      <c r="RRL420" s="145"/>
      <c r="RRM420" s="139"/>
      <c r="RRN420" s="140"/>
      <c r="RRO420" s="136"/>
      <c r="RRP420" s="141"/>
      <c r="RRQ420" s="142"/>
      <c r="RRR420" s="143"/>
      <c r="RRS420" s="138"/>
      <c r="RRT420" s="138"/>
      <c r="RRU420" s="144"/>
      <c r="RRV420" s="145"/>
      <c r="RRW420" s="139"/>
      <c r="RRX420" s="140"/>
      <c r="RRY420" s="136"/>
      <c r="RRZ420" s="141"/>
      <c r="RSA420" s="142"/>
      <c r="RSB420" s="143"/>
      <c r="RSC420" s="138"/>
      <c r="RSD420" s="138"/>
      <c r="RSE420" s="144"/>
      <c r="RSF420" s="145"/>
      <c r="RSG420" s="139"/>
      <c r="RSH420" s="140"/>
      <c r="RSI420" s="136"/>
      <c r="RSJ420" s="141"/>
      <c r="RSK420" s="142"/>
      <c r="RSL420" s="143"/>
      <c r="RSM420" s="138"/>
      <c r="RSN420" s="138"/>
      <c r="RSO420" s="144"/>
      <c r="RSP420" s="145"/>
      <c r="RSQ420" s="139"/>
      <c r="RSR420" s="140"/>
      <c r="RSS420" s="136"/>
      <c r="RST420" s="141"/>
      <c r="RSU420" s="142"/>
      <c r="RSV420" s="143"/>
      <c r="RSW420" s="138"/>
      <c r="RSX420" s="138"/>
      <c r="RSY420" s="144"/>
      <c r="RSZ420" s="145"/>
      <c r="RTA420" s="139"/>
      <c r="RTB420" s="140"/>
      <c r="RTC420" s="136"/>
      <c r="RTD420" s="141"/>
      <c r="RTE420" s="142"/>
      <c r="RTF420" s="143"/>
      <c r="RTG420" s="138"/>
      <c r="RTH420" s="138"/>
      <c r="RTI420" s="144"/>
      <c r="RTJ420" s="145"/>
      <c r="RTK420" s="139"/>
      <c r="RTL420" s="140"/>
      <c r="RTM420" s="136"/>
      <c r="RTN420" s="141"/>
      <c r="RTO420" s="142"/>
      <c r="RTP420" s="143"/>
      <c r="RTQ420" s="138"/>
      <c r="RTR420" s="138"/>
      <c r="RTS420" s="144"/>
      <c r="RTT420" s="145"/>
      <c r="RTU420" s="139"/>
      <c r="RTV420" s="140"/>
      <c r="RTW420" s="136"/>
      <c r="RTX420" s="141"/>
      <c r="RTY420" s="142"/>
      <c r="RTZ420" s="143"/>
      <c r="RUA420" s="138"/>
      <c r="RUB420" s="138"/>
      <c r="RUC420" s="144"/>
      <c r="RUD420" s="145"/>
      <c r="RUE420" s="139"/>
      <c r="RUF420" s="140"/>
      <c r="RUG420" s="136"/>
      <c r="RUH420" s="141"/>
      <c r="RUI420" s="142"/>
      <c r="RUJ420" s="143"/>
      <c r="RUK420" s="138"/>
      <c r="RUL420" s="138"/>
      <c r="RUM420" s="144"/>
      <c r="RUN420" s="145"/>
      <c r="RUO420" s="139"/>
      <c r="RUP420" s="140"/>
      <c r="RUQ420" s="136"/>
      <c r="RUR420" s="141"/>
      <c r="RUS420" s="142"/>
      <c r="RUT420" s="143"/>
      <c r="RUU420" s="138"/>
      <c r="RUV420" s="138"/>
      <c r="RUW420" s="144"/>
      <c r="RUX420" s="145"/>
      <c r="RUY420" s="139"/>
      <c r="RUZ420" s="140"/>
      <c r="RVA420" s="136"/>
      <c r="RVB420" s="141"/>
      <c r="RVC420" s="142"/>
      <c r="RVD420" s="143"/>
      <c r="RVE420" s="138"/>
      <c r="RVF420" s="138"/>
      <c r="RVG420" s="144"/>
      <c r="RVH420" s="145"/>
      <c r="RVI420" s="139"/>
      <c r="RVJ420" s="140"/>
      <c r="RVK420" s="136"/>
      <c r="RVL420" s="141"/>
      <c r="RVM420" s="142"/>
      <c r="RVN420" s="143"/>
      <c r="RVO420" s="138"/>
      <c r="RVP420" s="138"/>
      <c r="RVQ420" s="144"/>
      <c r="RVR420" s="145"/>
      <c r="RVS420" s="139"/>
      <c r="RVT420" s="140"/>
      <c r="RVU420" s="136"/>
      <c r="RVV420" s="141"/>
      <c r="RVW420" s="142"/>
      <c r="RVX420" s="143"/>
      <c r="RVY420" s="138"/>
      <c r="RVZ420" s="138"/>
      <c r="RWA420" s="144"/>
      <c r="RWB420" s="145"/>
      <c r="RWC420" s="139"/>
      <c r="RWD420" s="140"/>
      <c r="RWE420" s="136"/>
      <c r="RWF420" s="141"/>
      <c r="RWG420" s="142"/>
      <c r="RWH420" s="143"/>
      <c r="RWI420" s="138"/>
      <c r="RWJ420" s="138"/>
      <c r="RWK420" s="144"/>
      <c r="RWL420" s="145"/>
      <c r="RWM420" s="139"/>
      <c r="RWN420" s="140"/>
      <c r="RWO420" s="136"/>
      <c r="RWP420" s="141"/>
      <c r="RWQ420" s="142"/>
      <c r="RWR420" s="143"/>
      <c r="RWS420" s="138"/>
      <c r="RWT420" s="138"/>
      <c r="RWU420" s="144"/>
      <c r="RWV420" s="145"/>
      <c r="RWW420" s="139"/>
      <c r="RWX420" s="140"/>
      <c r="RWY420" s="136"/>
      <c r="RWZ420" s="141"/>
      <c r="RXA420" s="142"/>
      <c r="RXB420" s="143"/>
      <c r="RXC420" s="138"/>
      <c r="RXD420" s="138"/>
      <c r="RXE420" s="144"/>
      <c r="RXF420" s="145"/>
      <c r="RXG420" s="139"/>
      <c r="RXH420" s="140"/>
      <c r="RXI420" s="136"/>
      <c r="RXJ420" s="141"/>
      <c r="RXK420" s="142"/>
      <c r="RXL420" s="143"/>
      <c r="RXM420" s="138"/>
      <c r="RXN420" s="138"/>
      <c r="RXO420" s="144"/>
      <c r="RXP420" s="145"/>
      <c r="RXQ420" s="139"/>
      <c r="RXR420" s="140"/>
      <c r="RXS420" s="136"/>
      <c r="RXT420" s="141"/>
      <c r="RXU420" s="142"/>
      <c r="RXV420" s="143"/>
      <c r="RXW420" s="138"/>
      <c r="RXX420" s="138"/>
      <c r="RXY420" s="144"/>
      <c r="RXZ420" s="145"/>
      <c r="RYA420" s="139"/>
      <c r="RYB420" s="140"/>
      <c r="RYC420" s="136"/>
      <c r="RYD420" s="141"/>
      <c r="RYE420" s="142"/>
      <c r="RYF420" s="143"/>
      <c r="RYG420" s="138"/>
      <c r="RYH420" s="138"/>
      <c r="RYI420" s="144"/>
      <c r="RYJ420" s="145"/>
      <c r="RYK420" s="139"/>
      <c r="RYL420" s="140"/>
      <c r="RYM420" s="136"/>
      <c r="RYN420" s="141"/>
      <c r="RYO420" s="142"/>
      <c r="RYP420" s="143"/>
      <c r="RYQ420" s="138"/>
      <c r="RYR420" s="138"/>
      <c r="RYS420" s="144"/>
      <c r="RYT420" s="145"/>
      <c r="RYU420" s="139"/>
      <c r="RYV420" s="140"/>
      <c r="RYW420" s="136"/>
      <c r="RYX420" s="141"/>
      <c r="RYY420" s="142"/>
      <c r="RYZ420" s="143"/>
      <c r="RZA420" s="138"/>
      <c r="RZB420" s="138"/>
      <c r="RZC420" s="144"/>
      <c r="RZD420" s="145"/>
      <c r="RZE420" s="139"/>
      <c r="RZF420" s="140"/>
      <c r="RZG420" s="136"/>
      <c r="RZH420" s="141"/>
      <c r="RZI420" s="142"/>
      <c r="RZJ420" s="143"/>
      <c r="RZK420" s="138"/>
      <c r="RZL420" s="138"/>
      <c r="RZM420" s="144"/>
      <c r="RZN420" s="145"/>
      <c r="RZO420" s="139"/>
      <c r="RZP420" s="140"/>
      <c r="RZQ420" s="136"/>
      <c r="RZR420" s="141"/>
      <c r="RZS420" s="142"/>
      <c r="RZT420" s="143"/>
      <c r="RZU420" s="138"/>
      <c r="RZV420" s="138"/>
      <c r="RZW420" s="144"/>
      <c r="RZX420" s="145"/>
      <c r="RZY420" s="139"/>
      <c r="RZZ420" s="140"/>
      <c r="SAA420" s="136"/>
      <c r="SAB420" s="141"/>
      <c r="SAC420" s="142"/>
      <c r="SAD420" s="143"/>
      <c r="SAE420" s="138"/>
      <c r="SAF420" s="138"/>
      <c r="SAG420" s="144"/>
      <c r="SAH420" s="145"/>
      <c r="SAI420" s="139"/>
      <c r="SAJ420" s="140"/>
      <c r="SAK420" s="136"/>
      <c r="SAL420" s="141"/>
      <c r="SAM420" s="142"/>
      <c r="SAN420" s="143"/>
      <c r="SAO420" s="138"/>
      <c r="SAP420" s="138"/>
      <c r="SAQ420" s="144"/>
      <c r="SAR420" s="145"/>
      <c r="SAS420" s="139"/>
      <c r="SAT420" s="140"/>
      <c r="SAU420" s="136"/>
      <c r="SAV420" s="141"/>
      <c r="SAW420" s="142"/>
      <c r="SAX420" s="143"/>
      <c r="SAY420" s="138"/>
      <c r="SAZ420" s="138"/>
      <c r="SBA420" s="144"/>
      <c r="SBB420" s="145"/>
      <c r="SBC420" s="139"/>
      <c r="SBD420" s="140"/>
      <c r="SBE420" s="136"/>
      <c r="SBF420" s="141"/>
      <c r="SBG420" s="142"/>
      <c r="SBH420" s="143"/>
      <c r="SBI420" s="138"/>
      <c r="SBJ420" s="138"/>
      <c r="SBK420" s="144"/>
      <c r="SBL420" s="145"/>
      <c r="SBM420" s="139"/>
      <c r="SBN420" s="140"/>
      <c r="SBO420" s="136"/>
      <c r="SBP420" s="141"/>
      <c r="SBQ420" s="142"/>
      <c r="SBR420" s="143"/>
      <c r="SBS420" s="138"/>
      <c r="SBT420" s="138"/>
      <c r="SBU420" s="144"/>
      <c r="SBV420" s="145"/>
      <c r="SBW420" s="139"/>
      <c r="SBX420" s="140"/>
      <c r="SBY420" s="136"/>
      <c r="SBZ420" s="141"/>
      <c r="SCA420" s="142"/>
      <c r="SCB420" s="143"/>
      <c r="SCC420" s="138"/>
      <c r="SCD420" s="138"/>
      <c r="SCE420" s="144"/>
      <c r="SCF420" s="145"/>
      <c r="SCG420" s="139"/>
      <c r="SCH420" s="140"/>
      <c r="SCI420" s="136"/>
      <c r="SCJ420" s="141"/>
      <c r="SCK420" s="142"/>
      <c r="SCL420" s="143"/>
      <c r="SCM420" s="138"/>
      <c r="SCN420" s="138"/>
      <c r="SCO420" s="144"/>
      <c r="SCP420" s="145"/>
      <c r="SCQ420" s="139"/>
      <c r="SCR420" s="140"/>
      <c r="SCS420" s="136"/>
      <c r="SCT420" s="141"/>
      <c r="SCU420" s="142"/>
      <c r="SCV420" s="143"/>
      <c r="SCW420" s="138"/>
      <c r="SCX420" s="138"/>
      <c r="SCY420" s="144"/>
      <c r="SCZ420" s="145"/>
      <c r="SDA420" s="139"/>
      <c r="SDB420" s="140"/>
      <c r="SDC420" s="136"/>
      <c r="SDD420" s="141"/>
      <c r="SDE420" s="142"/>
      <c r="SDF420" s="143"/>
      <c r="SDG420" s="138"/>
      <c r="SDH420" s="138"/>
      <c r="SDI420" s="144"/>
      <c r="SDJ420" s="145"/>
      <c r="SDK420" s="139"/>
      <c r="SDL420" s="140"/>
      <c r="SDM420" s="136"/>
      <c r="SDN420" s="141"/>
      <c r="SDO420" s="142"/>
      <c r="SDP420" s="143"/>
      <c r="SDQ420" s="138"/>
      <c r="SDR420" s="138"/>
      <c r="SDS420" s="144"/>
      <c r="SDT420" s="145"/>
      <c r="SDU420" s="139"/>
      <c r="SDV420" s="140"/>
      <c r="SDW420" s="136"/>
      <c r="SDX420" s="141"/>
      <c r="SDY420" s="142"/>
      <c r="SDZ420" s="143"/>
      <c r="SEA420" s="138"/>
      <c r="SEB420" s="138"/>
      <c r="SEC420" s="144"/>
      <c r="SED420" s="145"/>
      <c r="SEE420" s="139"/>
      <c r="SEF420" s="140"/>
      <c r="SEG420" s="136"/>
      <c r="SEH420" s="141"/>
      <c r="SEI420" s="142"/>
      <c r="SEJ420" s="143"/>
      <c r="SEK420" s="138"/>
      <c r="SEL420" s="138"/>
      <c r="SEM420" s="144"/>
      <c r="SEN420" s="145"/>
      <c r="SEO420" s="139"/>
      <c r="SEP420" s="140"/>
      <c r="SEQ420" s="136"/>
      <c r="SER420" s="141"/>
      <c r="SES420" s="142"/>
      <c r="SET420" s="143"/>
      <c r="SEU420" s="138"/>
      <c r="SEV420" s="138"/>
      <c r="SEW420" s="144"/>
      <c r="SEX420" s="145"/>
      <c r="SEY420" s="139"/>
      <c r="SEZ420" s="140"/>
      <c r="SFA420" s="136"/>
      <c r="SFB420" s="141"/>
      <c r="SFC420" s="142"/>
      <c r="SFD420" s="143"/>
      <c r="SFE420" s="138"/>
      <c r="SFF420" s="138"/>
      <c r="SFG420" s="144"/>
      <c r="SFH420" s="145"/>
      <c r="SFI420" s="139"/>
      <c r="SFJ420" s="140"/>
      <c r="SFK420" s="136"/>
      <c r="SFL420" s="141"/>
      <c r="SFM420" s="142"/>
      <c r="SFN420" s="143"/>
      <c r="SFO420" s="138"/>
      <c r="SFP420" s="138"/>
      <c r="SFQ420" s="144"/>
      <c r="SFR420" s="145"/>
      <c r="SFS420" s="139"/>
      <c r="SFT420" s="140"/>
      <c r="SFU420" s="136"/>
      <c r="SFV420" s="141"/>
      <c r="SFW420" s="142"/>
      <c r="SFX420" s="143"/>
      <c r="SFY420" s="138"/>
      <c r="SFZ420" s="138"/>
      <c r="SGA420" s="144"/>
      <c r="SGB420" s="145"/>
      <c r="SGC420" s="139"/>
      <c r="SGD420" s="140"/>
      <c r="SGE420" s="136"/>
      <c r="SGF420" s="141"/>
      <c r="SGG420" s="142"/>
      <c r="SGH420" s="143"/>
      <c r="SGI420" s="138"/>
      <c r="SGJ420" s="138"/>
      <c r="SGK420" s="144"/>
      <c r="SGL420" s="145"/>
      <c r="SGM420" s="139"/>
      <c r="SGN420" s="140"/>
      <c r="SGO420" s="136"/>
      <c r="SGP420" s="141"/>
      <c r="SGQ420" s="142"/>
      <c r="SGR420" s="143"/>
      <c r="SGS420" s="138"/>
      <c r="SGT420" s="138"/>
      <c r="SGU420" s="144"/>
      <c r="SGV420" s="145"/>
      <c r="SGW420" s="139"/>
      <c r="SGX420" s="140"/>
      <c r="SGY420" s="136"/>
      <c r="SGZ420" s="141"/>
      <c r="SHA420" s="142"/>
      <c r="SHB420" s="143"/>
      <c r="SHC420" s="138"/>
      <c r="SHD420" s="138"/>
      <c r="SHE420" s="144"/>
      <c r="SHF420" s="145"/>
      <c r="SHG420" s="139"/>
      <c r="SHH420" s="140"/>
      <c r="SHI420" s="136"/>
      <c r="SHJ420" s="141"/>
      <c r="SHK420" s="142"/>
      <c r="SHL420" s="143"/>
      <c r="SHM420" s="138"/>
      <c r="SHN420" s="138"/>
      <c r="SHO420" s="144"/>
      <c r="SHP420" s="145"/>
      <c r="SHQ420" s="139"/>
      <c r="SHR420" s="140"/>
      <c r="SHS420" s="136"/>
      <c r="SHT420" s="141"/>
      <c r="SHU420" s="142"/>
      <c r="SHV420" s="143"/>
      <c r="SHW420" s="138"/>
      <c r="SHX420" s="138"/>
      <c r="SHY420" s="144"/>
      <c r="SHZ420" s="145"/>
      <c r="SIA420" s="139"/>
      <c r="SIB420" s="140"/>
      <c r="SIC420" s="136"/>
      <c r="SID420" s="141"/>
      <c r="SIE420" s="142"/>
      <c r="SIF420" s="143"/>
      <c r="SIG420" s="138"/>
      <c r="SIH420" s="138"/>
      <c r="SII420" s="144"/>
      <c r="SIJ420" s="145"/>
      <c r="SIK420" s="139"/>
      <c r="SIL420" s="140"/>
      <c r="SIM420" s="136"/>
      <c r="SIN420" s="141"/>
      <c r="SIO420" s="142"/>
      <c r="SIP420" s="143"/>
      <c r="SIQ420" s="138"/>
      <c r="SIR420" s="138"/>
      <c r="SIS420" s="144"/>
      <c r="SIT420" s="145"/>
      <c r="SIU420" s="139"/>
      <c r="SIV420" s="140"/>
      <c r="SIW420" s="136"/>
      <c r="SIX420" s="141"/>
      <c r="SIY420" s="142"/>
      <c r="SIZ420" s="143"/>
      <c r="SJA420" s="138"/>
      <c r="SJB420" s="138"/>
      <c r="SJC420" s="144"/>
      <c r="SJD420" s="145"/>
      <c r="SJE420" s="139"/>
      <c r="SJF420" s="140"/>
      <c r="SJG420" s="136"/>
      <c r="SJH420" s="141"/>
      <c r="SJI420" s="142"/>
      <c r="SJJ420" s="143"/>
      <c r="SJK420" s="138"/>
      <c r="SJL420" s="138"/>
      <c r="SJM420" s="144"/>
      <c r="SJN420" s="145"/>
      <c r="SJO420" s="139"/>
      <c r="SJP420" s="140"/>
      <c r="SJQ420" s="136"/>
      <c r="SJR420" s="141"/>
      <c r="SJS420" s="142"/>
      <c r="SJT420" s="143"/>
      <c r="SJU420" s="138"/>
      <c r="SJV420" s="138"/>
      <c r="SJW420" s="144"/>
      <c r="SJX420" s="145"/>
      <c r="SJY420" s="139"/>
      <c r="SJZ420" s="140"/>
      <c r="SKA420" s="136"/>
      <c r="SKB420" s="141"/>
      <c r="SKC420" s="142"/>
      <c r="SKD420" s="143"/>
      <c r="SKE420" s="138"/>
      <c r="SKF420" s="138"/>
      <c r="SKG420" s="144"/>
      <c r="SKH420" s="145"/>
      <c r="SKI420" s="139"/>
      <c r="SKJ420" s="140"/>
      <c r="SKK420" s="136"/>
      <c r="SKL420" s="141"/>
      <c r="SKM420" s="142"/>
      <c r="SKN420" s="143"/>
      <c r="SKO420" s="138"/>
      <c r="SKP420" s="138"/>
      <c r="SKQ420" s="144"/>
      <c r="SKR420" s="145"/>
      <c r="SKS420" s="139"/>
      <c r="SKT420" s="140"/>
      <c r="SKU420" s="136"/>
      <c r="SKV420" s="141"/>
      <c r="SKW420" s="142"/>
      <c r="SKX420" s="143"/>
      <c r="SKY420" s="138"/>
      <c r="SKZ420" s="138"/>
      <c r="SLA420" s="144"/>
      <c r="SLB420" s="145"/>
      <c r="SLC420" s="139"/>
      <c r="SLD420" s="140"/>
      <c r="SLE420" s="136"/>
      <c r="SLF420" s="141"/>
      <c r="SLG420" s="142"/>
      <c r="SLH420" s="143"/>
      <c r="SLI420" s="138"/>
      <c r="SLJ420" s="138"/>
      <c r="SLK420" s="144"/>
      <c r="SLL420" s="145"/>
      <c r="SLM420" s="139"/>
      <c r="SLN420" s="140"/>
      <c r="SLO420" s="136"/>
      <c r="SLP420" s="141"/>
      <c r="SLQ420" s="142"/>
      <c r="SLR420" s="143"/>
      <c r="SLS420" s="138"/>
      <c r="SLT420" s="138"/>
      <c r="SLU420" s="144"/>
      <c r="SLV420" s="145"/>
      <c r="SLW420" s="139"/>
      <c r="SLX420" s="140"/>
      <c r="SLY420" s="136"/>
      <c r="SLZ420" s="141"/>
      <c r="SMA420" s="142"/>
      <c r="SMB420" s="143"/>
      <c r="SMC420" s="138"/>
      <c r="SMD420" s="138"/>
      <c r="SME420" s="144"/>
      <c r="SMF420" s="145"/>
      <c r="SMG420" s="139"/>
      <c r="SMH420" s="140"/>
      <c r="SMI420" s="136"/>
      <c r="SMJ420" s="141"/>
      <c r="SMK420" s="142"/>
      <c r="SML420" s="143"/>
      <c r="SMM420" s="138"/>
      <c r="SMN420" s="138"/>
      <c r="SMO420" s="144"/>
      <c r="SMP420" s="145"/>
      <c r="SMQ420" s="139"/>
      <c r="SMR420" s="140"/>
      <c r="SMS420" s="136"/>
      <c r="SMT420" s="141"/>
      <c r="SMU420" s="142"/>
      <c r="SMV420" s="143"/>
      <c r="SMW420" s="138"/>
      <c r="SMX420" s="138"/>
      <c r="SMY420" s="144"/>
      <c r="SMZ420" s="145"/>
      <c r="SNA420" s="139"/>
      <c r="SNB420" s="140"/>
      <c r="SNC420" s="136"/>
      <c r="SND420" s="141"/>
      <c r="SNE420" s="142"/>
      <c r="SNF420" s="143"/>
      <c r="SNG420" s="138"/>
      <c r="SNH420" s="138"/>
      <c r="SNI420" s="144"/>
      <c r="SNJ420" s="145"/>
      <c r="SNK420" s="139"/>
      <c r="SNL420" s="140"/>
      <c r="SNM420" s="136"/>
      <c r="SNN420" s="141"/>
      <c r="SNO420" s="142"/>
      <c r="SNP420" s="143"/>
      <c r="SNQ420" s="138"/>
      <c r="SNR420" s="138"/>
      <c r="SNS420" s="144"/>
      <c r="SNT420" s="145"/>
      <c r="SNU420" s="139"/>
      <c r="SNV420" s="140"/>
      <c r="SNW420" s="136"/>
      <c r="SNX420" s="141"/>
      <c r="SNY420" s="142"/>
      <c r="SNZ420" s="143"/>
      <c r="SOA420" s="138"/>
      <c r="SOB420" s="138"/>
      <c r="SOC420" s="144"/>
      <c r="SOD420" s="145"/>
      <c r="SOE420" s="139"/>
      <c r="SOF420" s="140"/>
      <c r="SOG420" s="136"/>
      <c r="SOH420" s="141"/>
      <c r="SOI420" s="142"/>
      <c r="SOJ420" s="143"/>
      <c r="SOK420" s="138"/>
      <c r="SOL420" s="138"/>
      <c r="SOM420" s="144"/>
      <c r="SON420" s="145"/>
      <c r="SOO420" s="139"/>
      <c r="SOP420" s="140"/>
      <c r="SOQ420" s="136"/>
      <c r="SOR420" s="141"/>
      <c r="SOS420" s="142"/>
      <c r="SOT420" s="143"/>
      <c r="SOU420" s="138"/>
      <c r="SOV420" s="138"/>
      <c r="SOW420" s="144"/>
      <c r="SOX420" s="145"/>
      <c r="SOY420" s="139"/>
      <c r="SOZ420" s="140"/>
      <c r="SPA420" s="136"/>
      <c r="SPB420" s="141"/>
      <c r="SPC420" s="142"/>
      <c r="SPD420" s="143"/>
      <c r="SPE420" s="138"/>
      <c r="SPF420" s="138"/>
      <c r="SPG420" s="144"/>
      <c r="SPH420" s="145"/>
      <c r="SPI420" s="139"/>
      <c r="SPJ420" s="140"/>
      <c r="SPK420" s="136"/>
      <c r="SPL420" s="141"/>
      <c r="SPM420" s="142"/>
      <c r="SPN420" s="143"/>
      <c r="SPO420" s="138"/>
      <c r="SPP420" s="138"/>
      <c r="SPQ420" s="144"/>
      <c r="SPR420" s="145"/>
      <c r="SPS420" s="139"/>
      <c r="SPT420" s="140"/>
      <c r="SPU420" s="136"/>
      <c r="SPV420" s="141"/>
      <c r="SPW420" s="142"/>
      <c r="SPX420" s="143"/>
      <c r="SPY420" s="138"/>
      <c r="SPZ420" s="138"/>
      <c r="SQA420" s="144"/>
      <c r="SQB420" s="145"/>
      <c r="SQC420" s="139"/>
      <c r="SQD420" s="140"/>
      <c r="SQE420" s="136"/>
      <c r="SQF420" s="141"/>
      <c r="SQG420" s="142"/>
      <c r="SQH420" s="143"/>
      <c r="SQI420" s="138"/>
      <c r="SQJ420" s="138"/>
      <c r="SQK420" s="144"/>
      <c r="SQL420" s="145"/>
      <c r="SQM420" s="139"/>
      <c r="SQN420" s="140"/>
      <c r="SQO420" s="136"/>
      <c r="SQP420" s="141"/>
      <c r="SQQ420" s="142"/>
      <c r="SQR420" s="143"/>
      <c r="SQS420" s="138"/>
      <c r="SQT420" s="138"/>
      <c r="SQU420" s="144"/>
      <c r="SQV420" s="145"/>
      <c r="SQW420" s="139"/>
      <c r="SQX420" s="140"/>
      <c r="SQY420" s="136"/>
      <c r="SQZ420" s="141"/>
      <c r="SRA420" s="142"/>
      <c r="SRB420" s="143"/>
      <c r="SRC420" s="138"/>
      <c r="SRD420" s="138"/>
      <c r="SRE420" s="144"/>
      <c r="SRF420" s="145"/>
      <c r="SRG420" s="139"/>
      <c r="SRH420" s="140"/>
      <c r="SRI420" s="136"/>
      <c r="SRJ420" s="141"/>
      <c r="SRK420" s="142"/>
      <c r="SRL420" s="143"/>
      <c r="SRM420" s="138"/>
      <c r="SRN420" s="138"/>
      <c r="SRO420" s="144"/>
      <c r="SRP420" s="145"/>
      <c r="SRQ420" s="139"/>
      <c r="SRR420" s="140"/>
      <c r="SRS420" s="136"/>
      <c r="SRT420" s="141"/>
      <c r="SRU420" s="142"/>
      <c r="SRV420" s="143"/>
      <c r="SRW420" s="138"/>
      <c r="SRX420" s="138"/>
      <c r="SRY420" s="144"/>
      <c r="SRZ420" s="145"/>
      <c r="SSA420" s="139"/>
      <c r="SSB420" s="140"/>
      <c r="SSC420" s="136"/>
      <c r="SSD420" s="141"/>
      <c r="SSE420" s="142"/>
      <c r="SSF420" s="143"/>
      <c r="SSG420" s="138"/>
      <c r="SSH420" s="138"/>
      <c r="SSI420" s="144"/>
      <c r="SSJ420" s="145"/>
      <c r="SSK420" s="139"/>
      <c r="SSL420" s="140"/>
      <c r="SSM420" s="136"/>
      <c r="SSN420" s="141"/>
      <c r="SSO420" s="142"/>
      <c r="SSP420" s="143"/>
      <c r="SSQ420" s="138"/>
      <c r="SSR420" s="138"/>
      <c r="SSS420" s="144"/>
      <c r="SST420" s="145"/>
      <c r="SSU420" s="139"/>
      <c r="SSV420" s="140"/>
      <c r="SSW420" s="136"/>
      <c r="SSX420" s="141"/>
      <c r="SSY420" s="142"/>
      <c r="SSZ420" s="143"/>
      <c r="STA420" s="138"/>
      <c r="STB420" s="138"/>
      <c r="STC420" s="144"/>
      <c r="STD420" s="145"/>
      <c r="STE420" s="139"/>
      <c r="STF420" s="140"/>
      <c r="STG420" s="136"/>
      <c r="STH420" s="141"/>
      <c r="STI420" s="142"/>
      <c r="STJ420" s="143"/>
      <c r="STK420" s="138"/>
      <c r="STL420" s="138"/>
      <c r="STM420" s="144"/>
      <c r="STN420" s="145"/>
      <c r="STO420" s="139"/>
      <c r="STP420" s="140"/>
      <c r="STQ420" s="136"/>
      <c r="STR420" s="141"/>
      <c r="STS420" s="142"/>
      <c r="STT420" s="143"/>
      <c r="STU420" s="138"/>
      <c r="STV420" s="138"/>
      <c r="STW420" s="144"/>
      <c r="STX420" s="145"/>
      <c r="STY420" s="139"/>
      <c r="STZ420" s="140"/>
      <c r="SUA420" s="136"/>
      <c r="SUB420" s="141"/>
      <c r="SUC420" s="142"/>
      <c r="SUD420" s="143"/>
      <c r="SUE420" s="138"/>
      <c r="SUF420" s="138"/>
      <c r="SUG420" s="144"/>
      <c r="SUH420" s="145"/>
      <c r="SUI420" s="139"/>
      <c r="SUJ420" s="140"/>
      <c r="SUK420" s="136"/>
      <c r="SUL420" s="141"/>
      <c r="SUM420" s="142"/>
      <c r="SUN420" s="143"/>
      <c r="SUO420" s="138"/>
      <c r="SUP420" s="138"/>
      <c r="SUQ420" s="144"/>
      <c r="SUR420" s="145"/>
      <c r="SUS420" s="139"/>
      <c r="SUT420" s="140"/>
      <c r="SUU420" s="136"/>
      <c r="SUV420" s="141"/>
      <c r="SUW420" s="142"/>
      <c r="SUX420" s="143"/>
      <c r="SUY420" s="138"/>
      <c r="SUZ420" s="138"/>
      <c r="SVA420" s="144"/>
      <c r="SVB420" s="145"/>
      <c r="SVC420" s="139"/>
      <c r="SVD420" s="140"/>
      <c r="SVE420" s="136"/>
      <c r="SVF420" s="141"/>
      <c r="SVG420" s="142"/>
      <c r="SVH420" s="143"/>
      <c r="SVI420" s="138"/>
      <c r="SVJ420" s="138"/>
      <c r="SVK420" s="144"/>
      <c r="SVL420" s="145"/>
      <c r="SVM420" s="139"/>
      <c r="SVN420" s="140"/>
      <c r="SVO420" s="136"/>
      <c r="SVP420" s="141"/>
      <c r="SVQ420" s="142"/>
      <c r="SVR420" s="143"/>
      <c r="SVS420" s="138"/>
      <c r="SVT420" s="138"/>
      <c r="SVU420" s="144"/>
      <c r="SVV420" s="145"/>
      <c r="SVW420" s="139"/>
      <c r="SVX420" s="140"/>
      <c r="SVY420" s="136"/>
      <c r="SVZ420" s="141"/>
      <c r="SWA420" s="142"/>
      <c r="SWB420" s="143"/>
      <c r="SWC420" s="138"/>
      <c r="SWD420" s="138"/>
      <c r="SWE420" s="144"/>
      <c r="SWF420" s="145"/>
      <c r="SWG420" s="139"/>
      <c r="SWH420" s="140"/>
      <c r="SWI420" s="136"/>
      <c r="SWJ420" s="141"/>
      <c r="SWK420" s="142"/>
      <c r="SWL420" s="143"/>
      <c r="SWM420" s="138"/>
      <c r="SWN420" s="138"/>
      <c r="SWO420" s="144"/>
      <c r="SWP420" s="145"/>
      <c r="SWQ420" s="139"/>
      <c r="SWR420" s="140"/>
      <c r="SWS420" s="136"/>
      <c r="SWT420" s="141"/>
      <c r="SWU420" s="142"/>
      <c r="SWV420" s="143"/>
      <c r="SWW420" s="138"/>
      <c r="SWX420" s="138"/>
      <c r="SWY420" s="144"/>
      <c r="SWZ420" s="145"/>
      <c r="SXA420" s="139"/>
      <c r="SXB420" s="140"/>
      <c r="SXC420" s="136"/>
      <c r="SXD420" s="141"/>
      <c r="SXE420" s="142"/>
      <c r="SXF420" s="143"/>
      <c r="SXG420" s="138"/>
      <c r="SXH420" s="138"/>
      <c r="SXI420" s="144"/>
      <c r="SXJ420" s="145"/>
      <c r="SXK420" s="139"/>
      <c r="SXL420" s="140"/>
      <c r="SXM420" s="136"/>
      <c r="SXN420" s="141"/>
      <c r="SXO420" s="142"/>
      <c r="SXP420" s="143"/>
      <c r="SXQ420" s="138"/>
      <c r="SXR420" s="138"/>
      <c r="SXS420" s="144"/>
      <c r="SXT420" s="145"/>
      <c r="SXU420" s="139"/>
      <c r="SXV420" s="140"/>
      <c r="SXW420" s="136"/>
      <c r="SXX420" s="141"/>
      <c r="SXY420" s="142"/>
      <c r="SXZ420" s="143"/>
      <c r="SYA420" s="138"/>
      <c r="SYB420" s="138"/>
      <c r="SYC420" s="144"/>
      <c r="SYD420" s="145"/>
      <c r="SYE420" s="139"/>
      <c r="SYF420" s="140"/>
      <c r="SYG420" s="136"/>
      <c r="SYH420" s="141"/>
      <c r="SYI420" s="142"/>
      <c r="SYJ420" s="143"/>
      <c r="SYK420" s="138"/>
      <c r="SYL420" s="138"/>
      <c r="SYM420" s="144"/>
      <c r="SYN420" s="145"/>
      <c r="SYO420" s="139"/>
      <c r="SYP420" s="140"/>
      <c r="SYQ420" s="136"/>
      <c r="SYR420" s="141"/>
      <c r="SYS420" s="142"/>
      <c r="SYT420" s="143"/>
      <c r="SYU420" s="138"/>
      <c r="SYV420" s="138"/>
      <c r="SYW420" s="144"/>
      <c r="SYX420" s="145"/>
      <c r="SYY420" s="139"/>
      <c r="SYZ420" s="140"/>
      <c r="SZA420" s="136"/>
      <c r="SZB420" s="141"/>
      <c r="SZC420" s="142"/>
      <c r="SZD420" s="143"/>
      <c r="SZE420" s="138"/>
      <c r="SZF420" s="138"/>
      <c r="SZG420" s="144"/>
      <c r="SZH420" s="145"/>
      <c r="SZI420" s="139"/>
      <c r="SZJ420" s="140"/>
      <c r="SZK420" s="136"/>
      <c r="SZL420" s="141"/>
      <c r="SZM420" s="142"/>
      <c r="SZN420" s="143"/>
      <c r="SZO420" s="138"/>
      <c r="SZP420" s="138"/>
      <c r="SZQ420" s="144"/>
      <c r="SZR420" s="145"/>
      <c r="SZS420" s="139"/>
      <c r="SZT420" s="140"/>
      <c r="SZU420" s="136"/>
      <c r="SZV420" s="141"/>
      <c r="SZW420" s="142"/>
      <c r="SZX420" s="143"/>
      <c r="SZY420" s="138"/>
      <c r="SZZ420" s="138"/>
      <c r="TAA420" s="144"/>
      <c r="TAB420" s="145"/>
      <c r="TAC420" s="139"/>
      <c r="TAD420" s="140"/>
      <c r="TAE420" s="136"/>
      <c r="TAF420" s="141"/>
      <c r="TAG420" s="142"/>
      <c r="TAH420" s="143"/>
      <c r="TAI420" s="138"/>
      <c r="TAJ420" s="138"/>
      <c r="TAK420" s="144"/>
      <c r="TAL420" s="145"/>
      <c r="TAM420" s="139"/>
      <c r="TAN420" s="140"/>
      <c r="TAO420" s="136"/>
      <c r="TAP420" s="141"/>
      <c r="TAQ420" s="142"/>
      <c r="TAR420" s="143"/>
      <c r="TAS420" s="138"/>
      <c r="TAT420" s="138"/>
      <c r="TAU420" s="144"/>
      <c r="TAV420" s="145"/>
      <c r="TAW420" s="139"/>
      <c r="TAX420" s="140"/>
      <c r="TAY420" s="136"/>
      <c r="TAZ420" s="141"/>
      <c r="TBA420" s="142"/>
      <c r="TBB420" s="143"/>
      <c r="TBC420" s="138"/>
      <c r="TBD420" s="138"/>
      <c r="TBE420" s="144"/>
      <c r="TBF420" s="145"/>
      <c r="TBG420" s="139"/>
      <c r="TBH420" s="140"/>
      <c r="TBI420" s="136"/>
      <c r="TBJ420" s="141"/>
      <c r="TBK420" s="142"/>
      <c r="TBL420" s="143"/>
      <c r="TBM420" s="138"/>
      <c r="TBN420" s="138"/>
      <c r="TBO420" s="144"/>
      <c r="TBP420" s="145"/>
      <c r="TBQ420" s="139"/>
      <c r="TBR420" s="140"/>
      <c r="TBS420" s="136"/>
      <c r="TBT420" s="141"/>
      <c r="TBU420" s="142"/>
      <c r="TBV420" s="143"/>
      <c r="TBW420" s="138"/>
      <c r="TBX420" s="138"/>
      <c r="TBY420" s="144"/>
      <c r="TBZ420" s="145"/>
      <c r="TCA420" s="139"/>
      <c r="TCB420" s="140"/>
      <c r="TCC420" s="136"/>
      <c r="TCD420" s="141"/>
      <c r="TCE420" s="142"/>
      <c r="TCF420" s="143"/>
      <c r="TCG420" s="138"/>
      <c r="TCH420" s="138"/>
      <c r="TCI420" s="144"/>
      <c r="TCJ420" s="145"/>
      <c r="TCK420" s="139"/>
      <c r="TCL420" s="140"/>
      <c r="TCM420" s="136"/>
      <c r="TCN420" s="141"/>
      <c r="TCO420" s="142"/>
      <c r="TCP420" s="143"/>
      <c r="TCQ420" s="138"/>
      <c r="TCR420" s="138"/>
      <c r="TCS420" s="144"/>
      <c r="TCT420" s="145"/>
      <c r="TCU420" s="139"/>
      <c r="TCV420" s="140"/>
      <c r="TCW420" s="136"/>
      <c r="TCX420" s="141"/>
      <c r="TCY420" s="142"/>
      <c r="TCZ420" s="143"/>
      <c r="TDA420" s="138"/>
      <c r="TDB420" s="138"/>
      <c r="TDC420" s="144"/>
      <c r="TDD420" s="145"/>
      <c r="TDE420" s="139"/>
      <c r="TDF420" s="140"/>
      <c r="TDG420" s="136"/>
      <c r="TDH420" s="141"/>
      <c r="TDI420" s="142"/>
      <c r="TDJ420" s="143"/>
      <c r="TDK420" s="138"/>
      <c r="TDL420" s="138"/>
      <c r="TDM420" s="144"/>
      <c r="TDN420" s="145"/>
      <c r="TDO420" s="139"/>
      <c r="TDP420" s="140"/>
      <c r="TDQ420" s="136"/>
      <c r="TDR420" s="141"/>
      <c r="TDS420" s="142"/>
      <c r="TDT420" s="143"/>
      <c r="TDU420" s="138"/>
      <c r="TDV420" s="138"/>
      <c r="TDW420" s="144"/>
      <c r="TDX420" s="145"/>
      <c r="TDY420" s="139"/>
      <c r="TDZ420" s="140"/>
      <c r="TEA420" s="136"/>
      <c r="TEB420" s="141"/>
      <c r="TEC420" s="142"/>
      <c r="TED420" s="143"/>
      <c r="TEE420" s="138"/>
      <c r="TEF420" s="138"/>
      <c r="TEG420" s="144"/>
      <c r="TEH420" s="145"/>
      <c r="TEI420" s="139"/>
      <c r="TEJ420" s="140"/>
      <c r="TEK420" s="136"/>
      <c r="TEL420" s="141"/>
      <c r="TEM420" s="142"/>
      <c r="TEN420" s="143"/>
      <c r="TEO420" s="138"/>
      <c r="TEP420" s="138"/>
      <c r="TEQ420" s="144"/>
      <c r="TER420" s="145"/>
      <c r="TES420" s="139"/>
      <c r="TET420" s="140"/>
      <c r="TEU420" s="136"/>
      <c r="TEV420" s="141"/>
      <c r="TEW420" s="142"/>
      <c r="TEX420" s="143"/>
      <c r="TEY420" s="138"/>
      <c r="TEZ420" s="138"/>
      <c r="TFA420" s="144"/>
      <c r="TFB420" s="145"/>
      <c r="TFC420" s="139"/>
      <c r="TFD420" s="140"/>
      <c r="TFE420" s="136"/>
      <c r="TFF420" s="141"/>
      <c r="TFG420" s="142"/>
      <c r="TFH420" s="143"/>
      <c r="TFI420" s="138"/>
      <c r="TFJ420" s="138"/>
      <c r="TFK420" s="144"/>
      <c r="TFL420" s="145"/>
      <c r="TFM420" s="139"/>
      <c r="TFN420" s="140"/>
      <c r="TFO420" s="136"/>
      <c r="TFP420" s="141"/>
      <c r="TFQ420" s="142"/>
      <c r="TFR420" s="143"/>
      <c r="TFS420" s="138"/>
      <c r="TFT420" s="138"/>
      <c r="TFU420" s="144"/>
      <c r="TFV420" s="145"/>
      <c r="TFW420" s="139"/>
      <c r="TFX420" s="140"/>
      <c r="TFY420" s="136"/>
      <c r="TFZ420" s="141"/>
      <c r="TGA420" s="142"/>
      <c r="TGB420" s="143"/>
      <c r="TGC420" s="138"/>
      <c r="TGD420" s="138"/>
      <c r="TGE420" s="144"/>
      <c r="TGF420" s="145"/>
      <c r="TGG420" s="139"/>
      <c r="TGH420" s="140"/>
      <c r="TGI420" s="136"/>
      <c r="TGJ420" s="141"/>
      <c r="TGK420" s="142"/>
      <c r="TGL420" s="143"/>
      <c r="TGM420" s="138"/>
      <c r="TGN420" s="138"/>
      <c r="TGO420" s="144"/>
      <c r="TGP420" s="145"/>
      <c r="TGQ420" s="139"/>
      <c r="TGR420" s="140"/>
      <c r="TGS420" s="136"/>
      <c r="TGT420" s="141"/>
      <c r="TGU420" s="142"/>
      <c r="TGV420" s="143"/>
      <c r="TGW420" s="138"/>
      <c r="TGX420" s="138"/>
      <c r="TGY420" s="144"/>
      <c r="TGZ420" s="145"/>
      <c r="THA420" s="139"/>
      <c r="THB420" s="140"/>
      <c r="THC420" s="136"/>
      <c r="THD420" s="141"/>
      <c r="THE420" s="142"/>
      <c r="THF420" s="143"/>
      <c r="THG420" s="138"/>
      <c r="THH420" s="138"/>
      <c r="THI420" s="144"/>
      <c r="THJ420" s="145"/>
      <c r="THK420" s="139"/>
      <c r="THL420" s="140"/>
      <c r="THM420" s="136"/>
      <c r="THN420" s="141"/>
      <c r="THO420" s="142"/>
      <c r="THP420" s="143"/>
      <c r="THQ420" s="138"/>
      <c r="THR420" s="138"/>
      <c r="THS420" s="144"/>
      <c r="THT420" s="145"/>
      <c r="THU420" s="139"/>
      <c r="THV420" s="140"/>
      <c r="THW420" s="136"/>
      <c r="THX420" s="141"/>
      <c r="THY420" s="142"/>
      <c r="THZ420" s="143"/>
      <c r="TIA420" s="138"/>
      <c r="TIB420" s="138"/>
      <c r="TIC420" s="144"/>
      <c r="TID420" s="145"/>
      <c r="TIE420" s="139"/>
      <c r="TIF420" s="140"/>
      <c r="TIG420" s="136"/>
      <c r="TIH420" s="141"/>
      <c r="TII420" s="142"/>
      <c r="TIJ420" s="143"/>
      <c r="TIK420" s="138"/>
      <c r="TIL420" s="138"/>
      <c r="TIM420" s="144"/>
      <c r="TIN420" s="145"/>
      <c r="TIO420" s="139"/>
      <c r="TIP420" s="140"/>
      <c r="TIQ420" s="136"/>
      <c r="TIR420" s="141"/>
      <c r="TIS420" s="142"/>
      <c r="TIT420" s="143"/>
      <c r="TIU420" s="138"/>
      <c r="TIV420" s="138"/>
      <c r="TIW420" s="144"/>
      <c r="TIX420" s="145"/>
      <c r="TIY420" s="139"/>
      <c r="TIZ420" s="140"/>
      <c r="TJA420" s="136"/>
      <c r="TJB420" s="141"/>
      <c r="TJC420" s="142"/>
      <c r="TJD420" s="143"/>
      <c r="TJE420" s="138"/>
      <c r="TJF420" s="138"/>
      <c r="TJG420" s="144"/>
      <c r="TJH420" s="145"/>
      <c r="TJI420" s="139"/>
      <c r="TJJ420" s="140"/>
      <c r="TJK420" s="136"/>
      <c r="TJL420" s="141"/>
      <c r="TJM420" s="142"/>
      <c r="TJN420" s="143"/>
      <c r="TJO420" s="138"/>
      <c r="TJP420" s="138"/>
      <c r="TJQ420" s="144"/>
      <c r="TJR420" s="145"/>
      <c r="TJS420" s="139"/>
      <c r="TJT420" s="140"/>
      <c r="TJU420" s="136"/>
      <c r="TJV420" s="141"/>
      <c r="TJW420" s="142"/>
      <c r="TJX420" s="143"/>
      <c r="TJY420" s="138"/>
      <c r="TJZ420" s="138"/>
      <c r="TKA420" s="144"/>
      <c r="TKB420" s="145"/>
      <c r="TKC420" s="139"/>
      <c r="TKD420" s="140"/>
      <c r="TKE420" s="136"/>
      <c r="TKF420" s="141"/>
      <c r="TKG420" s="142"/>
      <c r="TKH420" s="143"/>
      <c r="TKI420" s="138"/>
      <c r="TKJ420" s="138"/>
      <c r="TKK420" s="144"/>
      <c r="TKL420" s="145"/>
      <c r="TKM420" s="139"/>
      <c r="TKN420" s="140"/>
      <c r="TKO420" s="136"/>
      <c r="TKP420" s="141"/>
      <c r="TKQ420" s="142"/>
      <c r="TKR420" s="143"/>
      <c r="TKS420" s="138"/>
      <c r="TKT420" s="138"/>
      <c r="TKU420" s="144"/>
      <c r="TKV420" s="145"/>
      <c r="TKW420" s="139"/>
      <c r="TKX420" s="140"/>
      <c r="TKY420" s="136"/>
      <c r="TKZ420" s="141"/>
      <c r="TLA420" s="142"/>
      <c r="TLB420" s="143"/>
      <c r="TLC420" s="138"/>
      <c r="TLD420" s="138"/>
      <c r="TLE420" s="144"/>
      <c r="TLF420" s="145"/>
      <c r="TLG420" s="139"/>
      <c r="TLH420" s="140"/>
      <c r="TLI420" s="136"/>
      <c r="TLJ420" s="141"/>
      <c r="TLK420" s="142"/>
      <c r="TLL420" s="143"/>
      <c r="TLM420" s="138"/>
      <c r="TLN420" s="138"/>
      <c r="TLO420" s="144"/>
      <c r="TLP420" s="145"/>
      <c r="TLQ420" s="139"/>
      <c r="TLR420" s="140"/>
      <c r="TLS420" s="136"/>
      <c r="TLT420" s="141"/>
      <c r="TLU420" s="142"/>
      <c r="TLV420" s="143"/>
      <c r="TLW420" s="138"/>
      <c r="TLX420" s="138"/>
      <c r="TLY420" s="144"/>
      <c r="TLZ420" s="145"/>
      <c r="TMA420" s="139"/>
      <c r="TMB420" s="140"/>
      <c r="TMC420" s="136"/>
      <c r="TMD420" s="141"/>
      <c r="TME420" s="142"/>
      <c r="TMF420" s="143"/>
      <c r="TMG420" s="138"/>
      <c r="TMH420" s="138"/>
      <c r="TMI420" s="144"/>
      <c r="TMJ420" s="145"/>
      <c r="TMK420" s="139"/>
      <c r="TML420" s="140"/>
      <c r="TMM420" s="136"/>
      <c r="TMN420" s="141"/>
      <c r="TMO420" s="142"/>
      <c r="TMP420" s="143"/>
      <c r="TMQ420" s="138"/>
      <c r="TMR420" s="138"/>
      <c r="TMS420" s="144"/>
      <c r="TMT420" s="145"/>
      <c r="TMU420" s="139"/>
      <c r="TMV420" s="140"/>
      <c r="TMW420" s="136"/>
      <c r="TMX420" s="141"/>
      <c r="TMY420" s="142"/>
      <c r="TMZ420" s="143"/>
      <c r="TNA420" s="138"/>
      <c r="TNB420" s="138"/>
      <c r="TNC420" s="144"/>
      <c r="TND420" s="145"/>
      <c r="TNE420" s="139"/>
      <c r="TNF420" s="140"/>
      <c r="TNG420" s="136"/>
      <c r="TNH420" s="141"/>
      <c r="TNI420" s="142"/>
      <c r="TNJ420" s="143"/>
      <c r="TNK420" s="138"/>
      <c r="TNL420" s="138"/>
      <c r="TNM420" s="144"/>
      <c r="TNN420" s="145"/>
      <c r="TNO420" s="139"/>
      <c r="TNP420" s="140"/>
      <c r="TNQ420" s="136"/>
      <c r="TNR420" s="141"/>
      <c r="TNS420" s="142"/>
      <c r="TNT420" s="143"/>
      <c r="TNU420" s="138"/>
      <c r="TNV420" s="138"/>
      <c r="TNW420" s="144"/>
      <c r="TNX420" s="145"/>
      <c r="TNY420" s="139"/>
      <c r="TNZ420" s="140"/>
      <c r="TOA420" s="136"/>
      <c r="TOB420" s="141"/>
      <c r="TOC420" s="142"/>
      <c r="TOD420" s="143"/>
      <c r="TOE420" s="138"/>
      <c r="TOF420" s="138"/>
      <c r="TOG420" s="144"/>
      <c r="TOH420" s="145"/>
      <c r="TOI420" s="139"/>
      <c r="TOJ420" s="140"/>
      <c r="TOK420" s="136"/>
      <c r="TOL420" s="141"/>
      <c r="TOM420" s="142"/>
      <c r="TON420" s="143"/>
      <c r="TOO420" s="138"/>
      <c r="TOP420" s="138"/>
      <c r="TOQ420" s="144"/>
      <c r="TOR420" s="145"/>
      <c r="TOS420" s="139"/>
      <c r="TOT420" s="140"/>
      <c r="TOU420" s="136"/>
      <c r="TOV420" s="141"/>
      <c r="TOW420" s="142"/>
      <c r="TOX420" s="143"/>
      <c r="TOY420" s="138"/>
      <c r="TOZ420" s="138"/>
      <c r="TPA420" s="144"/>
      <c r="TPB420" s="145"/>
      <c r="TPC420" s="139"/>
      <c r="TPD420" s="140"/>
      <c r="TPE420" s="136"/>
      <c r="TPF420" s="141"/>
      <c r="TPG420" s="142"/>
      <c r="TPH420" s="143"/>
      <c r="TPI420" s="138"/>
      <c r="TPJ420" s="138"/>
      <c r="TPK420" s="144"/>
      <c r="TPL420" s="145"/>
      <c r="TPM420" s="139"/>
      <c r="TPN420" s="140"/>
      <c r="TPO420" s="136"/>
      <c r="TPP420" s="141"/>
      <c r="TPQ420" s="142"/>
      <c r="TPR420" s="143"/>
      <c r="TPS420" s="138"/>
      <c r="TPT420" s="138"/>
      <c r="TPU420" s="144"/>
      <c r="TPV420" s="145"/>
      <c r="TPW420" s="139"/>
      <c r="TPX420" s="140"/>
      <c r="TPY420" s="136"/>
      <c r="TPZ420" s="141"/>
      <c r="TQA420" s="142"/>
      <c r="TQB420" s="143"/>
      <c r="TQC420" s="138"/>
      <c r="TQD420" s="138"/>
      <c r="TQE420" s="144"/>
      <c r="TQF420" s="145"/>
      <c r="TQG420" s="139"/>
      <c r="TQH420" s="140"/>
      <c r="TQI420" s="136"/>
      <c r="TQJ420" s="141"/>
      <c r="TQK420" s="142"/>
      <c r="TQL420" s="143"/>
      <c r="TQM420" s="138"/>
      <c r="TQN420" s="138"/>
      <c r="TQO420" s="144"/>
      <c r="TQP420" s="145"/>
      <c r="TQQ420" s="139"/>
      <c r="TQR420" s="140"/>
      <c r="TQS420" s="136"/>
      <c r="TQT420" s="141"/>
      <c r="TQU420" s="142"/>
      <c r="TQV420" s="143"/>
      <c r="TQW420" s="138"/>
      <c r="TQX420" s="138"/>
      <c r="TQY420" s="144"/>
      <c r="TQZ420" s="145"/>
      <c r="TRA420" s="139"/>
      <c r="TRB420" s="140"/>
      <c r="TRC420" s="136"/>
      <c r="TRD420" s="141"/>
      <c r="TRE420" s="142"/>
      <c r="TRF420" s="143"/>
      <c r="TRG420" s="138"/>
      <c r="TRH420" s="138"/>
      <c r="TRI420" s="144"/>
      <c r="TRJ420" s="145"/>
      <c r="TRK420" s="139"/>
      <c r="TRL420" s="140"/>
      <c r="TRM420" s="136"/>
      <c r="TRN420" s="141"/>
      <c r="TRO420" s="142"/>
      <c r="TRP420" s="143"/>
      <c r="TRQ420" s="138"/>
      <c r="TRR420" s="138"/>
      <c r="TRS420" s="144"/>
      <c r="TRT420" s="145"/>
      <c r="TRU420" s="139"/>
      <c r="TRV420" s="140"/>
      <c r="TRW420" s="136"/>
      <c r="TRX420" s="141"/>
      <c r="TRY420" s="142"/>
      <c r="TRZ420" s="143"/>
      <c r="TSA420" s="138"/>
      <c r="TSB420" s="138"/>
      <c r="TSC420" s="144"/>
      <c r="TSD420" s="145"/>
      <c r="TSE420" s="139"/>
      <c r="TSF420" s="140"/>
      <c r="TSG420" s="136"/>
      <c r="TSH420" s="141"/>
      <c r="TSI420" s="142"/>
      <c r="TSJ420" s="143"/>
      <c r="TSK420" s="138"/>
      <c r="TSL420" s="138"/>
      <c r="TSM420" s="144"/>
      <c r="TSN420" s="145"/>
      <c r="TSO420" s="139"/>
      <c r="TSP420" s="140"/>
      <c r="TSQ420" s="136"/>
      <c r="TSR420" s="141"/>
      <c r="TSS420" s="142"/>
      <c r="TST420" s="143"/>
      <c r="TSU420" s="138"/>
      <c r="TSV420" s="138"/>
      <c r="TSW420" s="144"/>
      <c r="TSX420" s="145"/>
      <c r="TSY420" s="139"/>
      <c r="TSZ420" s="140"/>
      <c r="TTA420" s="136"/>
      <c r="TTB420" s="141"/>
      <c r="TTC420" s="142"/>
      <c r="TTD420" s="143"/>
      <c r="TTE420" s="138"/>
      <c r="TTF420" s="138"/>
      <c r="TTG420" s="144"/>
      <c r="TTH420" s="145"/>
      <c r="TTI420" s="139"/>
      <c r="TTJ420" s="140"/>
      <c r="TTK420" s="136"/>
      <c r="TTL420" s="141"/>
      <c r="TTM420" s="142"/>
      <c r="TTN420" s="143"/>
      <c r="TTO420" s="138"/>
      <c r="TTP420" s="138"/>
      <c r="TTQ420" s="144"/>
      <c r="TTR420" s="145"/>
      <c r="TTS420" s="139"/>
      <c r="TTT420" s="140"/>
      <c r="TTU420" s="136"/>
      <c r="TTV420" s="141"/>
      <c r="TTW420" s="142"/>
      <c r="TTX420" s="143"/>
      <c r="TTY420" s="138"/>
      <c r="TTZ420" s="138"/>
      <c r="TUA420" s="144"/>
      <c r="TUB420" s="145"/>
      <c r="TUC420" s="139"/>
      <c r="TUD420" s="140"/>
      <c r="TUE420" s="136"/>
      <c r="TUF420" s="141"/>
      <c r="TUG420" s="142"/>
      <c r="TUH420" s="143"/>
      <c r="TUI420" s="138"/>
      <c r="TUJ420" s="138"/>
      <c r="TUK420" s="144"/>
      <c r="TUL420" s="145"/>
      <c r="TUM420" s="139"/>
      <c r="TUN420" s="140"/>
      <c r="TUO420" s="136"/>
      <c r="TUP420" s="141"/>
      <c r="TUQ420" s="142"/>
      <c r="TUR420" s="143"/>
      <c r="TUS420" s="138"/>
      <c r="TUT420" s="138"/>
      <c r="TUU420" s="144"/>
      <c r="TUV420" s="145"/>
      <c r="TUW420" s="139"/>
      <c r="TUX420" s="140"/>
      <c r="TUY420" s="136"/>
      <c r="TUZ420" s="141"/>
      <c r="TVA420" s="142"/>
      <c r="TVB420" s="143"/>
      <c r="TVC420" s="138"/>
      <c r="TVD420" s="138"/>
      <c r="TVE420" s="144"/>
      <c r="TVF420" s="145"/>
      <c r="TVG420" s="139"/>
      <c r="TVH420" s="140"/>
      <c r="TVI420" s="136"/>
      <c r="TVJ420" s="141"/>
      <c r="TVK420" s="142"/>
      <c r="TVL420" s="143"/>
      <c r="TVM420" s="138"/>
      <c r="TVN420" s="138"/>
      <c r="TVO420" s="144"/>
      <c r="TVP420" s="145"/>
      <c r="TVQ420" s="139"/>
      <c r="TVR420" s="140"/>
      <c r="TVS420" s="136"/>
      <c r="TVT420" s="141"/>
      <c r="TVU420" s="142"/>
      <c r="TVV420" s="143"/>
      <c r="TVW420" s="138"/>
      <c r="TVX420" s="138"/>
      <c r="TVY420" s="144"/>
      <c r="TVZ420" s="145"/>
      <c r="TWA420" s="139"/>
      <c r="TWB420" s="140"/>
      <c r="TWC420" s="136"/>
      <c r="TWD420" s="141"/>
      <c r="TWE420" s="142"/>
      <c r="TWF420" s="143"/>
      <c r="TWG420" s="138"/>
      <c r="TWH420" s="138"/>
      <c r="TWI420" s="144"/>
      <c r="TWJ420" s="145"/>
      <c r="TWK420" s="139"/>
      <c r="TWL420" s="140"/>
      <c r="TWM420" s="136"/>
      <c r="TWN420" s="141"/>
      <c r="TWO420" s="142"/>
      <c r="TWP420" s="143"/>
      <c r="TWQ420" s="138"/>
      <c r="TWR420" s="138"/>
      <c r="TWS420" s="144"/>
      <c r="TWT420" s="145"/>
      <c r="TWU420" s="139"/>
      <c r="TWV420" s="140"/>
      <c r="TWW420" s="136"/>
      <c r="TWX420" s="141"/>
      <c r="TWY420" s="142"/>
      <c r="TWZ420" s="143"/>
      <c r="TXA420" s="138"/>
      <c r="TXB420" s="138"/>
      <c r="TXC420" s="144"/>
      <c r="TXD420" s="145"/>
      <c r="TXE420" s="139"/>
      <c r="TXF420" s="140"/>
      <c r="TXG420" s="136"/>
      <c r="TXH420" s="141"/>
      <c r="TXI420" s="142"/>
      <c r="TXJ420" s="143"/>
      <c r="TXK420" s="138"/>
      <c r="TXL420" s="138"/>
      <c r="TXM420" s="144"/>
      <c r="TXN420" s="145"/>
      <c r="TXO420" s="139"/>
      <c r="TXP420" s="140"/>
      <c r="TXQ420" s="136"/>
      <c r="TXR420" s="141"/>
      <c r="TXS420" s="142"/>
      <c r="TXT420" s="143"/>
      <c r="TXU420" s="138"/>
      <c r="TXV420" s="138"/>
      <c r="TXW420" s="144"/>
      <c r="TXX420" s="145"/>
      <c r="TXY420" s="139"/>
      <c r="TXZ420" s="140"/>
      <c r="TYA420" s="136"/>
      <c r="TYB420" s="141"/>
      <c r="TYC420" s="142"/>
      <c r="TYD420" s="143"/>
      <c r="TYE420" s="138"/>
      <c r="TYF420" s="138"/>
      <c r="TYG420" s="144"/>
      <c r="TYH420" s="145"/>
      <c r="TYI420" s="139"/>
      <c r="TYJ420" s="140"/>
      <c r="TYK420" s="136"/>
      <c r="TYL420" s="141"/>
      <c r="TYM420" s="142"/>
      <c r="TYN420" s="143"/>
      <c r="TYO420" s="138"/>
      <c r="TYP420" s="138"/>
      <c r="TYQ420" s="144"/>
      <c r="TYR420" s="145"/>
      <c r="TYS420" s="139"/>
      <c r="TYT420" s="140"/>
      <c r="TYU420" s="136"/>
      <c r="TYV420" s="141"/>
      <c r="TYW420" s="142"/>
      <c r="TYX420" s="143"/>
      <c r="TYY420" s="138"/>
      <c r="TYZ420" s="138"/>
      <c r="TZA420" s="144"/>
      <c r="TZB420" s="145"/>
      <c r="TZC420" s="139"/>
      <c r="TZD420" s="140"/>
      <c r="TZE420" s="136"/>
      <c r="TZF420" s="141"/>
      <c r="TZG420" s="142"/>
      <c r="TZH420" s="143"/>
      <c r="TZI420" s="138"/>
      <c r="TZJ420" s="138"/>
      <c r="TZK420" s="144"/>
      <c r="TZL420" s="145"/>
      <c r="TZM420" s="139"/>
      <c r="TZN420" s="140"/>
      <c r="TZO420" s="136"/>
      <c r="TZP420" s="141"/>
      <c r="TZQ420" s="142"/>
      <c r="TZR420" s="143"/>
      <c r="TZS420" s="138"/>
      <c r="TZT420" s="138"/>
      <c r="TZU420" s="144"/>
      <c r="TZV420" s="145"/>
      <c r="TZW420" s="139"/>
      <c r="TZX420" s="140"/>
      <c r="TZY420" s="136"/>
      <c r="TZZ420" s="141"/>
      <c r="UAA420" s="142"/>
      <c r="UAB420" s="143"/>
      <c r="UAC420" s="138"/>
      <c r="UAD420" s="138"/>
      <c r="UAE420" s="144"/>
      <c r="UAF420" s="145"/>
      <c r="UAG420" s="139"/>
      <c r="UAH420" s="140"/>
      <c r="UAI420" s="136"/>
      <c r="UAJ420" s="141"/>
      <c r="UAK420" s="142"/>
      <c r="UAL420" s="143"/>
      <c r="UAM420" s="138"/>
      <c r="UAN420" s="138"/>
      <c r="UAO420" s="144"/>
      <c r="UAP420" s="145"/>
      <c r="UAQ420" s="139"/>
      <c r="UAR420" s="140"/>
      <c r="UAS420" s="136"/>
      <c r="UAT420" s="141"/>
      <c r="UAU420" s="142"/>
      <c r="UAV420" s="143"/>
      <c r="UAW420" s="138"/>
      <c r="UAX420" s="138"/>
      <c r="UAY420" s="144"/>
      <c r="UAZ420" s="145"/>
      <c r="UBA420" s="139"/>
      <c r="UBB420" s="140"/>
      <c r="UBC420" s="136"/>
      <c r="UBD420" s="141"/>
      <c r="UBE420" s="142"/>
      <c r="UBF420" s="143"/>
      <c r="UBG420" s="138"/>
      <c r="UBH420" s="138"/>
      <c r="UBI420" s="144"/>
      <c r="UBJ420" s="145"/>
      <c r="UBK420" s="139"/>
      <c r="UBL420" s="140"/>
      <c r="UBM420" s="136"/>
      <c r="UBN420" s="141"/>
      <c r="UBO420" s="142"/>
      <c r="UBP420" s="143"/>
      <c r="UBQ420" s="138"/>
      <c r="UBR420" s="138"/>
      <c r="UBS420" s="144"/>
      <c r="UBT420" s="145"/>
      <c r="UBU420" s="139"/>
      <c r="UBV420" s="140"/>
      <c r="UBW420" s="136"/>
      <c r="UBX420" s="141"/>
      <c r="UBY420" s="142"/>
      <c r="UBZ420" s="143"/>
      <c r="UCA420" s="138"/>
      <c r="UCB420" s="138"/>
      <c r="UCC420" s="144"/>
      <c r="UCD420" s="145"/>
      <c r="UCE420" s="139"/>
      <c r="UCF420" s="140"/>
      <c r="UCG420" s="136"/>
      <c r="UCH420" s="141"/>
      <c r="UCI420" s="142"/>
      <c r="UCJ420" s="143"/>
      <c r="UCK420" s="138"/>
      <c r="UCL420" s="138"/>
      <c r="UCM420" s="144"/>
      <c r="UCN420" s="145"/>
      <c r="UCO420" s="139"/>
      <c r="UCP420" s="140"/>
      <c r="UCQ420" s="136"/>
      <c r="UCR420" s="141"/>
      <c r="UCS420" s="142"/>
      <c r="UCT420" s="143"/>
      <c r="UCU420" s="138"/>
      <c r="UCV420" s="138"/>
      <c r="UCW420" s="144"/>
      <c r="UCX420" s="145"/>
      <c r="UCY420" s="139"/>
      <c r="UCZ420" s="140"/>
      <c r="UDA420" s="136"/>
      <c r="UDB420" s="141"/>
      <c r="UDC420" s="142"/>
      <c r="UDD420" s="143"/>
      <c r="UDE420" s="138"/>
      <c r="UDF420" s="138"/>
      <c r="UDG420" s="144"/>
      <c r="UDH420" s="145"/>
      <c r="UDI420" s="139"/>
      <c r="UDJ420" s="140"/>
      <c r="UDK420" s="136"/>
      <c r="UDL420" s="141"/>
      <c r="UDM420" s="142"/>
      <c r="UDN420" s="143"/>
      <c r="UDO420" s="138"/>
      <c r="UDP420" s="138"/>
      <c r="UDQ420" s="144"/>
      <c r="UDR420" s="145"/>
      <c r="UDS420" s="139"/>
      <c r="UDT420" s="140"/>
      <c r="UDU420" s="136"/>
      <c r="UDV420" s="141"/>
      <c r="UDW420" s="142"/>
      <c r="UDX420" s="143"/>
      <c r="UDY420" s="138"/>
      <c r="UDZ420" s="138"/>
      <c r="UEA420" s="144"/>
      <c r="UEB420" s="145"/>
      <c r="UEC420" s="139"/>
      <c r="UED420" s="140"/>
      <c r="UEE420" s="136"/>
      <c r="UEF420" s="141"/>
      <c r="UEG420" s="142"/>
      <c r="UEH420" s="143"/>
      <c r="UEI420" s="138"/>
      <c r="UEJ420" s="138"/>
      <c r="UEK420" s="144"/>
      <c r="UEL420" s="145"/>
      <c r="UEM420" s="139"/>
      <c r="UEN420" s="140"/>
      <c r="UEO420" s="136"/>
      <c r="UEP420" s="141"/>
      <c r="UEQ420" s="142"/>
      <c r="UER420" s="143"/>
      <c r="UES420" s="138"/>
      <c r="UET420" s="138"/>
      <c r="UEU420" s="144"/>
      <c r="UEV420" s="145"/>
      <c r="UEW420" s="139"/>
      <c r="UEX420" s="140"/>
      <c r="UEY420" s="136"/>
      <c r="UEZ420" s="141"/>
      <c r="UFA420" s="142"/>
      <c r="UFB420" s="143"/>
      <c r="UFC420" s="138"/>
      <c r="UFD420" s="138"/>
      <c r="UFE420" s="144"/>
      <c r="UFF420" s="145"/>
      <c r="UFG420" s="139"/>
      <c r="UFH420" s="140"/>
      <c r="UFI420" s="136"/>
      <c r="UFJ420" s="141"/>
      <c r="UFK420" s="142"/>
      <c r="UFL420" s="143"/>
      <c r="UFM420" s="138"/>
      <c r="UFN420" s="138"/>
      <c r="UFO420" s="144"/>
      <c r="UFP420" s="145"/>
      <c r="UFQ420" s="139"/>
      <c r="UFR420" s="140"/>
      <c r="UFS420" s="136"/>
      <c r="UFT420" s="141"/>
      <c r="UFU420" s="142"/>
      <c r="UFV420" s="143"/>
      <c r="UFW420" s="138"/>
      <c r="UFX420" s="138"/>
      <c r="UFY420" s="144"/>
      <c r="UFZ420" s="145"/>
      <c r="UGA420" s="139"/>
      <c r="UGB420" s="140"/>
      <c r="UGC420" s="136"/>
      <c r="UGD420" s="141"/>
      <c r="UGE420" s="142"/>
      <c r="UGF420" s="143"/>
      <c r="UGG420" s="138"/>
      <c r="UGH420" s="138"/>
      <c r="UGI420" s="144"/>
      <c r="UGJ420" s="145"/>
      <c r="UGK420" s="139"/>
      <c r="UGL420" s="140"/>
      <c r="UGM420" s="136"/>
      <c r="UGN420" s="141"/>
      <c r="UGO420" s="142"/>
      <c r="UGP420" s="143"/>
      <c r="UGQ420" s="138"/>
      <c r="UGR420" s="138"/>
      <c r="UGS420" s="144"/>
      <c r="UGT420" s="145"/>
      <c r="UGU420" s="139"/>
      <c r="UGV420" s="140"/>
      <c r="UGW420" s="136"/>
      <c r="UGX420" s="141"/>
      <c r="UGY420" s="142"/>
      <c r="UGZ420" s="143"/>
      <c r="UHA420" s="138"/>
      <c r="UHB420" s="138"/>
      <c r="UHC420" s="144"/>
      <c r="UHD420" s="145"/>
      <c r="UHE420" s="139"/>
      <c r="UHF420" s="140"/>
      <c r="UHG420" s="136"/>
      <c r="UHH420" s="141"/>
      <c r="UHI420" s="142"/>
      <c r="UHJ420" s="143"/>
      <c r="UHK420" s="138"/>
      <c r="UHL420" s="138"/>
      <c r="UHM420" s="144"/>
      <c r="UHN420" s="145"/>
      <c r="UHO420" s="139"/>
      <c r="UHP420" s="140"/>
      <c r="UHQ420" s="136"/>
      <c r="UHR420" s="141"/>
      <c r="UHS420" s="142"/>
      <c r="UHT420" s="143"/>
      <c r="UHU420" s="138"/>
      <c r="UHV420" s="138"/>
      <c r="UHW420" s="144"/>
      <c r="UHX420" s="145"/>
      <c r="UHY420" s="139"/>
      <c r="UHZ420" s="140"/>
      <c r="UIA420" s="136"/>
      <c r="UIB420" s="141"/>
      <c r="UIC420" s="142"/>
      <c r="UID420" s="143"/>
      <c r="UIE420" s="138"/>
      <c r="UIF420" s="138"/>
      <c r="UIG420" s="144"/>
      <c r="UIH420" s="145"/>
      <c r="UII420" s="139"/>
      <c r="UIJ420" s="140"/>
      <c r="UIK420" s="136"/>
      <c r="UIL420" s="141"/>
      <c r="UIM420" s="142"/>
      <c r="UIN420" s="143"/>
      <c r="UIO420" s="138"/>
      <c r="UIP420" s="138"/>
      <c r="UIQ420" s="144"/>
      <c r="UIR420" s="145"/>
      <c r="UIS420" s="139"/>
      <c r="UIT420" s="140"/>
      <c r="UIU420" s="136"/>
      <c r="UIV420" s="141"/>
      <c r="UIW420" s="142"/>
      <c r="UIX420" s="143"/>
      <c r="UIY420" s="138"/>
      <c r="UIZ420" s="138"/>
      <c r="UJA420" s="144"/>
      <c r="UJB420" s="145"/>
      <c r="UJC420" s="139"/>
      <c r="UJD420" s="140"/>
      <c r="UJE420" s="136"/>
      <c r="UJF420" s="141"/>
      <c r="UJG420" s="142"/>
      <c r="UJH420" s="143"/>
      <c r="UJI420" s="138"/>
      <c r="UJJ420" s="138"/>
      <c r="UJK420" s="144"/>
      <c r="UJL420" s="145"/>
      <c r="UJM420" s="139"/>
      <c r="UJN420" s="140"/>
      <c r="UJO420" s="136"/>
      <c r="UJP420" s="141"/>
      <c r="UJQ420" s="142"/>
      <c r="UJR420" s="143"/>
      <c r="UJS420" s="138"/>
      <c r="UJT420" s="138"/>
      <c r="UJU420" s="144"/>
      <c r="UJV420" s="145"/>
      <c r="UJW420" s="139"/>
      <c r="UJX420" s="140"/>
      <c r="UJY420" s="136"/>
      <c r="UJZ420" s="141"/>
      <c r="UKA420" s="142"/>
      <c r="UKB420" s="143"/>
      <c r="UKC420" s="138"/>
      <c r="UKD420" s="138"/>
      <c r="UKE420" s="144"/>
      <c r="UKF420" s="145"/>
      <c r="UKG420" s="139"/>
      <c r="UKH420" s="140"/>
      <c r="UKI420" s="136"/>
      <c r="UKJ420" s="141"/>
      <c r="UKK420" s="142"/>
      <c r="UKL420" s="143"/>
      <c r="UKM420" s="138"/>
      <c r="UKN420" s="138"/>
      <c r="UKO420" s="144"/>
      <c r="UKP420" s="145"/>
      <c r="UKQ420" s="139"/>
      <c r="UKR420" s="140"/>
      <c r="UKS420" s="136"/>
      <c r="UKT420" s="141"/>
      <c r="UKU420" s="142"/>
      <c r="UKV420" s="143"/>
      <c r="UKW420" s="138"/>
      <c r="UKX420" s="138"/>
      <c r="UKY420" s="144"/>
      <c r="UKZ420" s="145"/>
      <c r="ULA420" s="139"/>
      <c r="ULB420" s="140"/>
      <c r="ULC420" s="136"/>
      <c r="ULD420" s="141"/>
      <c r="ULE420" s="142"/>
      <c r="ULF420" s="143"/>
      <c r="ULG420" s="138"/>
      <c r="ULH420" s="138"/>
      <c r="ULI420" s="144"/>
      <c r="ULJ420" s="145"/>
      <c r="ULK420" s="139"/>
      <c r="ULL420" s="140"/>
      <c r="ULM420" s="136"/>
      <c r="ULN420" s="141"/>
      <c r="ULO420" s="142"/>
      <c r="ULP420" s="143"/>
      <c r="ULQ420" s="138"/>
      <c r="ULR420" s="138"/>
      <c r="ULS420" s="144"/>
      <c r="ULT420" s="145"/>
      <c r="ULU420" s="139"/>
      <c r="ULV420" s="140"/>
      <c r="ULW420" s="136"/>
      <c r="ULX420" s="141"/>
      <c r="ULY420" s="142"/>
      <c r="ULZ420" s="143"/>
      <c r="UMA420" s="138"/>
      <c r="UMB420" s="138"/>
      <c r="UMC420" s="144"/>
      <c r="UMD420" s="145"/>
      <c r="UME420" s="139"/>
      <c r="UMF420" s="140"/>
      <c r="UMG420" s="136"/>
      <c r="UMH420" s="141"/>
      <c r="UMI420" s="142"/>
      <c r="UMJ420" s="143"/>
      <c r="UMK420" s="138"/>
      <c r="UML420" s="138"/>
      <c r="UMM420" s="144"/>
      <c r="UMN420" s="145"/>
      <c r="UMO420" s="139"/>
      <c r="UMP420" s="140"/>
      <c r="UMQ420" s="136"/>
      <c r="UMR420" s="141"/>
      <c r="UMS420" s="142"/>
      <c r="UMT420" s="143"/>
      <c r="UMU420" s="138"/>
      <c r="UMV420" s="138"/>
      <c r="UMW420" s="144"/>
      <c r="UMX420" s="145"/>
      <c r="UMY420" s="139"/>
      <c r="UMZ420" s="140"/>
      <c r="UNA420" s="136"/>
      <c r="UNB420" s="141"/>
      <c r="UNC420" s="142"/>
      <c r="UND420" s="143"/>
      <c r="UNE420" s="138"/>
      <c r="UNF420" s="138"/>
      <c r="UNG420" s="144"/>
      <c r="UNH420" s="145"/>
      <c r="UNI420" s="139"/>
      <c r="UNJ420" s="140"/>
      <c r="UNK420" s="136"/>
      <c r="UNL420" s="141"/>
      <c r="UNM420" s="142"/>
      <c r="UNN420" s="143"/>
      <c r="UNO420" s="138"/>
      <c r="UNP420" s="138"/>
      <c r="UNQ420" s="144"/>
      <c r="UNR420" s="145"/>
      <c r="UNS420" s="139"/>
      <c r="UNT420" s="140"/>
      <c r="UNU420" s="136"/>
      <c r="UNV420" s="141"/>
      <c r="UNW420" s="142"/>
      <c r="UNX420" s="143"/>
      <c r="UNY420" s="138"/>
      <c r="UNZ420" s="138"/>
      <c r="UOA420" s="144"/>
      <c r="UOB420" s="145"/>
      <c r="UOC420" s="139"/>
      <c r="UOD420" s="140"/>
      <c r="UOE420" s="136"/>
      <c r="UOF420" s="141"/>
      <c r="UOG420" s="142"/>
      <c r="UOH420" s="143"/>
      <c r="UOI420" s="138"/>
      <c r="UOJ420" s="138"/>
      <c r="UOK420" s="144"/>
      <c r="UOL420" s="145"/>
      <c r="UOM420" s="139"/>
      <c r="UON420" s="140"/>
      <c r="UOO420" s="136"/>
      <c r="UOP420" s="141"/>
      <c r="UOQ420" s="142"/>
      <c r="UOR420" s="143"/>
      <c r="UOS420" s="138"/>
      <c r="UOT420" s="138"/>
      <c r="UOU420" s="144"/>
      <c r="UOV420" s="145"/>
      <c r="UOW420" s="139"/>
      <c r="UOX420" s="140"/>
      <c r="UOY420" s="136"/>
      <c r="UOZ420" s="141"/>
      <c r="UPA420" s="142"/>
      <c r="UPB420" s="143"/>
      <c r="UPC420" s="138"/>
      <c r="UPD420" s="138"/>
      <c r="UPE420" s="144"/>
      <c r="UPF420" s="145"/>
      <c r="UPG420" s="139"/>
      <c r="UPH420" s="140"/>
      <c r="UPI420" s="136"/>
      <c r="UPJ420" s="141"/>
      <c r="UPK420" s="142"/>
      <c r="UPL420" s="143"/>
      <c r="UPM420" s="138"/>
      <c r="UPN420" s="138"/>
      <c r="UPO420" s="144"/>
      <c r="UPP420" s="145"/>
      <c r="UPQ420" s="139"/>
      <c r="UPR420" s="140"/>
      <c r="UPS420" s="136"/>
      <c r="UPT420" s="141"/>
      <c r="UPU420" s="142"/>
      <c r="UPV420" s="143"/>
      <c r="UPW420" s="138"/>
      <c r="UPX420" s="138"/>
      <c r="UPY420" s="144"/>
      <c r="UPZ420" s="145"/>
      <c r="UQA420" s="139"/>
      <c r="UQB420" s="140"/>
      <c r="UQC420" s="136"/>
      <c r="UQD420" s="141"/>
      <c r="UQE420" s="142"/>
      <c r="UQF420" s="143"/>
      <c r="UQG420" s="138"/>
      <c r="UQH420" s="138"/>
      <c r="UQI420" s="144"/>
      <c r="UQJ420" s="145"/>
      <c r="UQK420" s="139"/>
      <c r="UQL420" s="140"/>
      <c r="UQM420" s="136"/>
      <c r="UQN420" s="141"/>
      <c r="UQO420" s="142"/>
      <c r="UQP420" s="143"/>
      <c r="UQQ420" s="138"/>
      <c r="UQR420" s="138"/>
      <c r="UQS420" s="144"/>
      <c r="UQT420" s="145"/>
      <c r="UQU420" s="139"/>
      <c r="UQV420" s="140"/>
      <c r="UQW420" s="136"/>
      <c r="UQX420" s="141"/>
      <c r="UQY420" s="142"/>
      <c r="UQZ420" s="143"/>
      <c r="URA420" s="138"/>
      <c r="URB420" s="138"/>
      <c r="URC420" s="144"/>
      <c r="URD420" s="145"/>
      <c r="URE420" s="139"/>
      <c r="URF420" s="140"/>
      <c r="URG420" s="136"/>
      <c r="URH420" s="141"/>
      <c r="URI420" s="142"/>
      <c r="URJ420" s="143"/>
      <c r="URK420" s="138"/>
      <c r="URL420" s="138"/>
      <c r="URM420" s="144"/>
      <c r="URN420" s="145"/>
      <c r="URO420" s="139"/>
      <c r="URP420" s="140"/>
      <c r="URQ420" s="136"/>
      <c r="URR420" s="141"/>
      <c r="URS420" s="142"/>
      <c r="URT420" s="143"/>
      <c r="URU420" s="138"/>
      <c r="URV420" s="138"/>
      <c r="URW420" s="144"/>
      <c r="URX420" s="145"/>
      <c r="URY420" s="139"/>
      <c r="URZ420" s="140"/>
      <c r="USA420" s="136"/>
      <c r="USB420" s="141"/>
      <c r="USC420" s="142"/>
      <c r="USD420" s="143"/>
      <c r="USE420" s="138"/>
      <c r="USF420" s="138"/>
      <c r="USG420" s="144"/>
      <c r="USH420" s="145"/>
      <c r="USI420" s="139"/>
      <c r="USJ420" s="140"/>
      <c r="USK420" s="136"/>
      <c r="USL420" s="141"/>
      <c r="USM420" s="142"/>
      <c r="USN420" s="143"/>
      <c r="USO420" s="138"/>
      <c r="USP420" s="138"/>
      <c r="USQ420" s="144"/>
      <c r="USR420" s="145"/>
      <c r="USS420" s="139"/>
      <c r="UST420" s="140"/>
      <c r="USU420" s="136"/>
      <c r="USV420" s="141"/>
      <c r="USW420" s="142"/>
      <c r="USX420" s="143"/>
      <c r="USY420" s="138"/>
      <c r="USZ420" s="138"/>
      <c r="UTA420" s="144"/>
      <c r="UTB420" s="145"/>
      <c r="UTC420" s="139"/>
      <c r="UTD420" s="140"/>
      <c r="UTE420" s="136"/>
      <c r="UTF420" s="141"/>
      <c r="UTG420" s="142"/>
      <c r="UTH420" s="143"/>
      <c r="UTI420" s="138"/>
      <c r="UTJ420" s="138"/>
      <c r="UTK420" s="144"/>
      <c r="UTL420" s="145"/>
      <c r="UTM420" s="139"/>
      <c r="UTN420" s="140"/>
      <c r="UTO420" s="136"/>
      <c r="UTP420" s="141"/>
      <c r="UTQ420" s="142"/>
      <c r="UTR420" s="143"/>
      <c r="UTS420" s="138"/>
      <c r="UTT420" s="138"/>
      <c r="UTU420" s="144"/>
      <c r="UTV420" s="145"/>
      <c r="UTW420" s="139"/>
      <c r="UTX420" s="140"/>
      <c r="UTY420" s="136"/>
      <c r="UTZ420" s="141"/>
      <c r="UUA420" s="142"/>
      <c r="UUB420" s="143"/>
      <c r="UUC420" s="138"/>
      <c r="UUD420" s="138"/>
      <c r="UUE420" s="144"/>
      <c r="UUF420" s="145"/>
      <c r="UUG420" s="139"/>
      <c r="UUH420" s="140"/>
      <c r="UUI420" s="136"/>
      <c r="UUJ420" s="141"/>
      <c r="UUK420" s="142"/>
      <c r="UUL420" s="143"/>
      <c r="UUM420" s="138"/>
      <c r="UUN420" s="138"/>
      <c r="UUO420" s="144"/>
      <c r="UUP420" s="145"/>
      <c r="UUQ420" s="139"/>
      <c r="UUR420" s="140"/>
      <c r="UUS420" s="136"/>
      <c r="UUT420" s="141"/>
      <c r="UUU420" s="142"/>
      <c r="UUV420" s="143"/>
      <c r="UUW420" s="138"/>
      <c r="UUX420" s="138"/>
      <c r="UUY420" s="144"/>
      <c r="UUZ420" s="145"/>
      <c r="UVA420" s="139"/>
      <c r="UVB420" s="140"/>
      <c r="UVC420" s="136"/>
      <c r="UVD420" s="141"/>
      <c r="UVE420" s="142"/>
      <c r="UVF420" s="143"/>
      <c r="UVG420" s="138"/>
      <c r="UVH420" s="138"/>
      <c r="UVI420" s="144"/>
      <c r="UVJ420" s="145"/>
      <c r="UVK420" s="139"/>
      <c r="UVL420" s="140"/>
      <c r="UVM420" s="136"/>
      <c r="UVN420" s="141"/>
      <c r="UVO420" s="142"/>
      <c r="UVP420" s="143"/>
      <c r="UVQ420" s="138"/>
      <c r="UVR420" s="138"/>
      <c r="UVS420" s="144"/>
      <c r="UVT420" s="145"/>
      <c r="UVU420" s="139"/>
      <c r="UVV420" s="140"/>
      <c r="UVW420" s="136"/>
      <c r="UVX420" s="141"/>
      <c r="UVY420" s="142"/>
      <c r="UVZ420" s="143"/>
      <c r="UWA420" s="138"/>
      <c r="UWB420" s="138"/>
      <c r="UWC420" s="144"/>
      <c r="UWD420" s="145"/>
      <c r="UWE420" s="139"/>
      <c r="UWF420" s="140"/>
      <c r="UWG420" s="136"/>
      <c r="UWH420" s="141"/>
      <c r="UWI420" s="142"/>
      <c r="UWJ420" s="143"/>
      <c r="UWK420" s="138"/>
      <c r="UWL420" s="138"/>
      <c r="UWM420" s="144"/>
      <c r="UWN420" s="145"/>
      <c r="UWO420" s="139"/>
      <c r="UWP420" s="140"/>
      <c r="UWQ420" s="136"/>
      <c r="UWR420" s="141"/>
      <c r="UWS420" s="142"/>
      <c r="UWT420" s="143"/>
      <c r="UWU420" s="138"/>
      <c r="UWV420" s="138"/>
      <c r="UWW420" s="144"/>
      <c r="UWX420" s="145"/>
      <c r="UWY420" s="139"/>
      <c r="UWZ420" s="140"/>
      <c r="UXA420" s="136"/>
      <c r="UXB420" s="141"/>
      <c r="UXC420" s="142"/>
      <c r="UXD420" s="143"/>
      <c r="UXE420" s="138"/>
      <c r="UXF420" s="138"/>
      <c r="UXG420" s="144"/>
      <c r="UXH420" s="145"/>
      <c r="UXI420" s="139"/>
      <c r="UXJ420" s="140"/>
      <c r="UXK420" s="136"/>
      <c r="UXL420" s="141"/>
      <c r="UXM420" s="142"/>
      <c r="UXN420" s="143"/>
      <c r="UXO420" s="138"/>
      <c r="UXP420" s="138"/>
      <c r="UXQ420" s="144"/>
      <c r="UXR420" s="145"/>
      <c r="UXS420" s="139"/>
      <c r="UXT420" s="140"/>
      <c r="UXU420" s="136"/>
      <c r="UXV420" s="141"/>
      <c r="UXW420" s="142"/>
      <c r="UXX420" s="143"/>
      <c r="UXY420" s="138"/>
      <c r="UXZ420" s="138"/>
      <c r="UYA420" s="144"/>
      <c r="UYB420" s="145"/>
      <c r="UYC420" s="139"/>
      <c r="UYD420" s="140"/>
      <c r="UYE420" s="136"/>
      <c r="UYF420" s="141"/>
      <c r="UYG420" s="142"/>
      <c r="UYH420" s="143"/>
      <c r="UYI420" s="138"/>
      <c r="UYJ420" s="138"/>
      <c r="UYK420" s="144"/>
      <c r="UYL420" s="145"/>
      <c r="UYM420" s="139"/>
      <c r="UYN420" s="140"/>
      <c r="UYO420" s="136"/>
      <c r="UYP420" s="141"/>
      <c r="UYQ420" s="142"/>
      <c r="UYR420" s="143"/>
      <c r="UYS420" s="138"/>
      <c r="UYT420" s="138"/>
      <c r="UYU420" s="144"/>
      <c r="UYV420" s="145"/>
      <c r="UYW420" s="139"/>
      <c r="UYX420" s="140"/>
      <c r="UYY420" s="136"/>
      <c r="UYZ420" s="141"/>
      <c r="UZA420" s="142"/>
      <c r="UZB420" s="143"/>
      <c r="UZC420" s="138"/>
      <c r="UZD420" s="138"/>
      <c r="UZE420" s="144"/>
      <c r="UZF420" s="145"/>
      <c r="UZG420" s="139"/>
      <c r="UZH420" s="140"/>
      <c r="UZI420" s="136"/>
      <c r="UZJ420" s="141"/>
      <c r="UZK420" s="142"/>
      <c r="UZL420" s="143"/>
      <c r="UZM420" s="138"/>
      <c r="UZN420" s="138"/>
      <c r="UZO420" s="144"/>
      <c r="UZP420" s="145"/>
      <c r="UZQ420" s="139"/>
      <c r="UZR420" s="140"/>
      <c r="UZS420" s="136"/>
      <c r="UZT420" s="141"/>
      <c r="UZU420" s="142"/>
      <c r="UZV420" s="143"/>
      <c r="UZW420" s="138"/>
      <c r="UZX420" s="138"/>
      <c r="UZY420" s="144"/>
      <c r="UZZ420" s="145"/>
      <c r="VAA420" s="139"/>
      <c r="VAB420" s="140"/>
      <c r="VAC420" s="136"/>
      <c r="VAD420" s="141"/>
      <c r="VAE420" s="142"/>
      <c r="VAF420" s="143"/>
      <c r="VAG420" s="138"/>
      <c r="VAH420" s="138"/>
      <c r="VAI420" s="144"/>
      <c r="VAJ420" s="145"/>
      <c r="VAK420" s="139"/>
      <c r="VAL420" s="140"/>
      <c r="VAM420" s="136"/>
      <c r="VAN420" s="141"/>
      <c r="VAO420" s="142"/>
      <c r="VAP420" s="143"/>
      <c r="VAQ420" s="138"/>
      <c r="VAR420" s="138"/>
      <c r="VAS420" s="144"/>
      <c r="VAT420" s="145"/>
      <c r="VAU420" s="139"/>
      <c r="VAV420" s="140"/>
      <c r="VAW420" s="136"/>
      <c r="VAX420" s="141"/>
      <c r="VAY420" s="142"/>
      <c r="VAZ420" s="143"/>
      <c r="VBA420" s="138"/>
      <c r="VBB420" s="138"/>
      <c r="VBC420" s="144"/>
      <c r="VBD420" s="145"/>
      <c r="VBE420" s="139"/>
      <c r="VBF420" s="140"/>
      <c r="VBG420" s="136"/>
      <c r="VBH420" s="141"/>
      <c r="VBI420" s="142"/>
      <c r="VBJ420" s="143"/>
      <c r="VBK420" s="138"/>
      <c r="VBL420" s="138"/>
      <c r="VBM420" s="144"/>
      <c r="VBN420" s="145"/>
      <c r="VBO420" s="139"/>
      <c r="VBP420" s="140"/>
      <c r="VBQ420" s="136"/>
      <c r="VBR420" s="141"/>
      <c r="VBS420" s="142"/>
      <c r="VBT420" s="143"/>
      <c r="VBU420" s="138"/>
      <c r="VBV420" s="138"/>
      <c r="VBW420" s="144"/>
      <c r="VBX420" s="145"/>
      <c r="VBY420" s="139"/>
      <c r="VBZ420" s="140"/>
      <c r="VCA420" s="136"/>
      <c r="VCB420" s="141"/>
      <c r="VCC420" s="142"/>
      <c r="VCD420" s="143"/>
      <c r="VCE420" s="138"/>
      <c r="VCF420" s="138"/>
      <c r="VCG420" s="144"/>
      <c r="VCH420" s="145"/>
      <c r="VCI420" s="139"/>
      <c r="VCJ420" s="140"/>
      <c r="VCK420" s="136"/>
      <c r="VCL420" s="141"/>
      <c r="VCM420" s="142"/>
      <c r="VCN420" s="143"/>
      <c r="VCO420" s="138"/>
      <c r="VCP420" s="138"/>
      <c r="VCQ420" s="144"/>
      <c r="VCR420" s="145"/>
      <c r="VCS420" s="139"/>
      <c r="VCT420" s="140"/>
      <c r="VCU420" s="136"/>
      <c r="VCV420" s="141"/>
      <c r="VCW420" s="142"/>
      <c r="VCX420" s="143"/>
      <c r="VCY420" s="138"/>
      <c r="VCZ420" s="138"/>
      <c r="VDA420" s="144"/>
      <c r="VDB420" s="145"/>
      <c r="VDC420" s="139"/>
      <c r="VDD420" s="140"/>
      <c r="VDE420" s="136"/>
      <c r="VDF420" s="141"/>
      <c r="VDG420" s="142"/>
      <c r="VDH420" s="143"/>
      <c r="VDI420" s="138"/>
      <c r="VDJ420" s="138"/>
      <c r="VDK420" s="144"/>
      <c r="VDL420" s="145"/>
      <c r="VDM420" s="139"/>
      <c r="VDN420" s="140"/>
      <c r="VDO420" s="136"/>
      <c r="VDP420" s="141"/>
      <c r="VDQ420" s="142"/>
      <c r="VDR420" s="143"/>
      <c r="VDS420" s="138"/>
      <c r="VDT420" s="138"/>
      <c r="VDU420" s="144"/>
      <c r="VDV420" s="145"/>
      <c r="VDW420" s="139"/>
      <c r="VDX420" s="140"/>
      <c r="VDY420" s="136"/>
      <c r="VDZ420" s="141"/>
      <c r="VEA420" s="142"/>
      <c r="VEB420" s="143"/>
      <c r="VEC420" s="138"/>
      <c r="VED420" s="138"/>
      <c r="VEE420" s="144"/>
      <c r="VEF420" s="145"/>
      <c r="VEG420" s="139"/>
      <c r="VEH420" s="140"/>
      <c r="VEI420" s="136"/>
      <c r="VEJ420" s="141"/>
      <c r="VEK420" s="142"/>
      <c r="VEL420" s="143"/>
      <c r="VEM420" s="138"/>
      <c r="VEN420" s="138"/>
      <c r="VEO420" s="144"/>
      <c r="VEP420" s="145"/>
      <c r="VEQ420" s="139"/>
      <c r="VER420" s="140"/>
      <c r="VES420" s="136"/>
      <c r="VET420" s="141"/>
      <c r="VEU420" s="142"/>
      <c r="VEV420" s="143"/>
      <c r="VEW420" s="138"/>
      <c r="VEX420" s="138"/>
      <c r="VEY420" s="144"/>
      <c r="VEZ420" s="145"/>
      <c r="VFA420" s="139"/>
      <c r="VFB420" s="140"/>
      <c r="VFC420" s="136"/>
      <c r="VFD420" s="141"/>
      <c r="VFE420" s="142"/>
      <c r="VFF420" s="143"/>
      <c r="VFG420" s="138"/>
      <c r="VFH420" s="138"/>
      <c r="VFI420" s="144"/>
      <c r="VFJ420" s="145"/>
      <c r="VFK420" s="139"/>
      <c r="VFL420" s="140"/>
      <c r="VFM420" s="136"/>
      <c r="VFN420" s="141"/>
      <c r="VFO420" s="142"/>
      <c r="VFP420" s="143"/>
      <c r="VFQ420" s="138"/>
      <c r="VFR420" s="138"/>
      <c r="VFS420" s="144"/>
      <c r="VFT420" s="145"/>
      <c r="VFU420" s="139"/>
      <c r="VFV420" s="140"/>
      <c r="VFW420" s="136"/>
      <c r="VFX420" s="141"/>
      <c r="VFY420" s="142"/>
      <c r="VFZ420" s="143"/>
      <c r="VGA420" s="138"/>
      <c r="VGB420" s="138"/>
      <c r="VGC420" s="144"/>
      <c r="VGD420" s="145"/>
      <c r="VGE420" s="139"/>
      <c r="VGF420" s="140"/>
      <c r="VGG420" s="136"/>
      <c r="VGH420" s="141"/>
      <c r="VGI420" s="142"/>
      <c r="VGJ420" s="143"/>
      <c r="VGK420" s="138"/>
      <c r="VGL420" s="138"/>
      <c r="VGM420" s="144"/>
      <c r="VGN420" s="145"/>
      <c r="VGO420" s="139"/>
      <c r="VGP420" s="140"/>
      <c r="VGQ420" s="136"/>
      <c r="VGR420" s="141"/>
      <c r="VGS420" s="142"/>
      <c r="VGT420" s="143"/>
      <c r="VGU420" s="138"/>
      <c r="VGV420" s="138"/>
      <c r="VGW420" s="144"/>
      <c r="VGX420" s="145"/>
      <c r="VGY420" s="139"/>
      <c r="VGZ420" s="140"/>
      <c r="VHA420" s="136"/>
      <c r="VHB420" s="141"/>
      <c r="VHC420" s="142"/>
      <c r="VHD420" s="143"/>
      <c r="VHE420" s="138"/>
      <c r="VHF420" s="138"/>
      <c r="VHG420" s="144"/>
      <c r="VHH420" s="145"/>
      <c r="VHI420" s="139"/>
      <c r="VHJ420" s="140"/>
      <c r="VHK420" s="136"/>
      <c r="VHL420" s="141"/>
      <c r="VHM420" s="142"/>
      <c r="VHN420" s="143"/>
      <c r="VHO420" s="138"/>
      <c r="VHP420" s="138"/>
      <c r="VHQ420" s="144"/>
      <c r="VHR420" s="145"/>
      <c r="VHS420" s="139"/>
      <c r="VHT420" s="140"/>
      <c r="VHU420" s="136"/>
      <c r="VHV420" s="141"/>
      <c r="VHW420" s="142"/>
      <c r="VHX420" s="143"/>
      <c r="VHY420" s="138"/>
      <c r="VHZ420" s="138"/>
      <c r="VIA420" s="144"/>
      <c r="VIB420" s="145"/>
      <c r="VIC420" s="139"/>
      <c r="VID420" s="140"/>
      <c r="VIE420" s="136"/>
      <c r="VIF420" s="141"/>
      <c r="VIG420" s="142"/>
      <c r="VIH420" s="143"/>
      <c r="VII420" s="138"/>
      <c r="VIJ420" s="138"/>
      <c r="VIK420" s="144"/>
      <c r="VIL420" s="145"/>
      <c r="VIM420" s="139"/>
      <c r="VIN420" s="140"/>
      <c r="VIO420" s="136"/>
      <c r="VIP420" s="141"/>
      <c r="VIQ420" s="142"/>
      <c r="VIR420" s="143"/>
      <c r="VIS420" s="138"/>
      <c r="VIT420" s="138"/>
      <c r="VIU420" s="144"/>
      <c r="VIV420" s="145"/>
      <c r="VIW420" s="139"/>
      <c r="VIX420" s="140"/>
      <c r="VIY420" s="136"/>
      <c r="VIZ420" s="141"/>
      <c r="VJA420" s="142"/>
      <c r="VJB420" s="143"/>
      <c r="VJC420" s="138"/>
      <c r="VJD420" s="138"/>
      <c r="VJE420" s="144"/>
      <c r="VJF420" s="145"/>
      <c r="VJG420" s="139"/>
      <c r="VJH420" s="140"/>
      <c r="VJI420" s="136"/>
      <c r="VJJ420" s="141"/>
      <c r="VJK420" s="142"/>
      <c r="VJL420" s="143"/>
      <c r="VJM420" s="138"/>
      <c r="VJN420" s="138"/>
      <c r="VJO420" s="144"/>
      <c r="VJP420" s="145"/>
      <c r="VJQ420" s="139"/>
      <c r="VJR420" s="140"/>
      <c r="VJS420" s="136"/>
      <c r="VJT420" s="141"/>
      <c r="VJU420" s="142"/>
      <c r="VJV420" s="143"/>
      <c r="VJW420" s="138"/>
      <c r="VJX420" s="138"/>
      <c r="VJY420" s="144"/>
      <c r="VJZ420" s="145"/>
      <c r="VKA420" s="139"/>
      <c r="VKB420" s="140"/>
      <c r="VKC420" s="136"/>
      <c r="VKD420" s="141"/>
      <c r="VKE420" s="142"/>
      <c r="VKF420" s="143"/>
      <c r="VKG420" s="138"/>
      <c r="VKH420" s="138"/>
      <c r="VKI420" s="144"/>
      <c r="VKJ420" s="145"/>
      <c r="VKK420" s="139"/>
      <c r="VKL420" s="140"/>
      <c r="VKM420" s="136"/>
      <c r="VKN420" s="141"/>
      <c r="VKO420" s="142"/>
      <c r="VKP420" s="143"/>
      <c r="VKQ420" s="138"/>
      <c r="VKR420" s="138"/>
      <c r="VKS420" s="144"/>
      <c r="VKT420" s="145"/>
      <c r="VKU420" s="139"/>
      <c r="VKV420" s="140"/>
      <c r="VKW420" s="136"/>
      <c r="VKX420" s="141"/>
      <c r="VKY420" s="142"/>
      <c r="VKZ420" s="143"/>
      <c r="VLA420" s="138"/>
      <c r="VLB420" s="138"/>
      <c r="VLC420" s="144"/>
      <c r="VLD420" s="145"/>
      <c r="VLE420" s="139"/>
      <c r="VLF420" s="140"/>
      <c r="VLG420" s="136"/>
      <c r="VLH420" s="141"/>
      <c r="VLI420" s="142"/>
      <c r="VLJ420" s="143"/>
      <c r="VLK420" s="138"/>
      <c r="VLL420" s="138"/>
      <c r="VLM420" s="144"/>
      <c r="VLN420" s="145"/>
      <c r="VLO420" s="139"/>
      <c r="VLP420" s="140"/>
      <c r="VLQ420" s="136"/>
      <c r="VLR420" s="141"/>
      <c r="VLS420" s="142"/>
      <c r="VLT420" s="143"/>
      <c r="VLU420" s="138"/>
      <c r="VLV420" s="138"/>
      <c r="VLW420" s="144"/>
      <c r="VLX420" s="145"/>
      <c r="VLY420" s="139"/>
      <c r="VLZ420" s="140"/>
      <c r="VMA420" s="136"/>
      <c r="VMB420" s="141"/>
      <c r="VMC420" s="142"/>
      <c r="VMD420" s="143"/>
      <c r="VME420" s="138"/>
      <c r="VMF420" s="138"/>
      <c r="VMG420" s="144"/>
      <c r="VMH420" s="145"/>
      <c r="VMI420" s="139"/>
      <c r="VMJ420" s="140"/>
      <c r="VMK420" s="136"/>
      <c r="VML420" s="141"/>
      <c r="VMM420" s="142"/>
      <c r="VMN420" s="143"/>
      <c r="VMO420" s="138"/>
      <c r="VMP420" s="138"/>
      <c r="VMQ420" s="144"/>
      <c r="VMR420" s="145"/>
      <c r="VMS420" s="139"/>
      <c r="VMT420" s="140"/>
      <c r="VMU420" s="136"/>
      <c r="VMV420" s="141"/>
      <c r="VMW420" s="142"/>
      <c r="VMX420" s="143"/>
      <c r="VMY420" s="138"/>
      <c r="VMZ420" s="138"/>
      <c r="VNA420" s="144"/>
      <c r="VNB420" s="145"/>
      <c r="VNC420" s="139"/>
      <c r="VND420" s="140"/>
      <c r="VNE420" s="136"/>
      <c r="VNF420" s="141"/>
      <c r="VNG420" s="142"/>
      <c r="VNH420" s="143"/>
      <c r="VNI420" s="138"/>
      <c r="VNJ420" s="138"/>
      <c r="VNK420" s="144"/>
      <c r="VNL420" s="145"/>
      <c r="VNM420" s="139"/>
      <c r="VNN420" s="140"/>
      <c r="VNO420" s="136"/>
      <c r="VNP420" s="141"/>
      <c r="VNQ420" s="142"/>
      <c r="VNR420" s="143"/>
      <c r="VNS420" s="138"/>
      <c r="VNT420" s="138"/>
      <c r="VNU420" s="144"/>
      <c r="VNV420" s="145"/>
      <c r="VNW420" s="139"/>
      <c r="VNX420" s="140"/>
      <c r="VNY420" s="136"/>
      <c r="VNZ420" s="141"/>
      <c r="VOA420" s="142"/>
      <c r="VOB420" s="143"/>
      <c r="VOC420" s="138"/>
      <c r="VOD420" s="138"/>
      <c r="VOE420" s="144"/>
      <c r="VOF420" s="145"/>
      <c r="VOG420" s="139"/>
      <c r="VOH420" s="140"/>
      <c r="VOI420" s="136"/>
      <c r="VOJ420" s="141"/>
      <c r="VOK420" s="142"/>
      <c r="VOL420" s="143"/>
      <c r="VOM420" s="138"/>
      <c r="VON420" s="138"/>
      <c r="VOO420" s="144"/>
      <c r="VOP420" s="145"/>
      <c r="VOQ420" s="139"/>
      <c r="VOR420" s="140"/>
      <c r="VOS420" s="136"/>
      <c r="VOT420" s="141"/>
      <c r="VOU420" s="142"/>
      <c r="VOV420" s="143"/>
      <c r="VOW420" s="138"/>
      <c r="VOX420" s="138"/>
      <c r="VOY420" s="144"/>
      <c r="VOZ420" s="145"/>
      <c r="VPA420" s="139"/>
      <c r="VPB420" s="140"/>
      <c r="VPC420" s="136"/>
      <c r="VPD420" s="141"/>
      <c r="VPE420" s="142"/>
      <c r="VPF420" s="143"/>
      <c r="VPG420" s="138"/>
      <c r="VPH420" s="138"/>
      <c r="VPI420" s="144"/>
      <c r="VPJ420" s="145"/>
      <c r="VPK420" s="139"/>
      <c r="VPL420" s="140"/>
      <c r="VPM420" s="136"/>
      <c r="VPN420" s="141"/>
      <c r="VPO420" s="142"/>
      <c r="VPP420" s="143"/>
      <c r="VPQ420" s="138"/>
      <c r="VPR420" s="138"/>
      <c r="VPS420" s="144"/>
      <c r="VPT420" s="145"/>
      <c r="VPU420" s="139"/>
      <c r="VPV420" s="140"/>
      <c r="VPW420" s="136"/>
      <c r="VPX420" s="141"/>
      <c r="VPY420" s="142"/>
      <c r="VPZ420" s="143"/>
      <c r="VQA420" s="138"/>
      <c r="VQB420" s="138"/>
      <c r="VQC420" s="144"/>
      <c r="VQD420" s="145"/>
      <c r="VQE420" s="139"/>
      <c r="VQF420" s="140"/>
      <c r="VQG420" s="136"/>
      <c r="VQH420" s="141"/>
      <c r="VQI420" s="142"/>
      <c r="VQJ420" s="143"/>
      <c r="VQK420" s="138"/>
      <c r="VQL420" s="138"/>
      <c r="VQM420" s="144"/>
      <c r="VQN420" s="145"/>
      <c r="VQO420" s="139"/>
      <c r="VQP420" s="140"/>
      <c r="VQQ420" s="136"/>
      <c r="VQR420" s="141"/>
      <c r="VQS420" s="142"/>
      <c r="VQT420" s="143"/>
      <c r="VQU420" s="138"/>
      <c r="VQV420" s="138"/>
      <c r="VQW420" s="144"/>
      <c r="VQX420" s="145"/>
      <c r="VQY420" s="139"/>
      <c r="VQZ420" s="140"/>
      <c r="VRA420" s="136"/>
      <c r="VRB420" s="141"/>
      <c r="VRC420" s="142"/>
      <c r="VRD420" s="143"/>
      <c r="VRE420" s="138"/>
      <c r="VRF420" s="138"/>
      <c r="VRG420" s="144"/>
      <c r="VRH420" s="145"/>
      <c r="VRI420" s="139"/>
      <c r="VRJ420" s="140"/>
      <c r="VRK420" s="136"/>
      <c r="VRL420" s="141"/>
      <c r="VRM420" s="142"/>
      <c r="VRN420" s="143"/>
      <c r="VRO420" s="138"/>
      <c r="VRP420" s="138"/>
      <c r="VRQ420" s="144"/>
      <c r="VRR420" s="145"/>
      <c r="VRS420" s="139"/>
      <c r="VRT420" s="140"/>
      <c r="VRU420" s="136"/>
      <c r="VRV420" s="141"/>
      <c r="VRW420" s="142"/>
      <c r="VRX420" s="143"/>
      <c r="VRY420" s="138"/>
      <c r="VRZ420" s="138"/>
      <c r="VSA420" s="144"/>
      <c r="VSB420" s="145"/>
      <c r="VSC420" s="139"/>
      <c r="VSD420" s="140"/>
      <c r="VSE420" s="136"/>
      <c r="VSF420" s="141"/>
      <c r="VSG420" s="142"/>
      <c r="VSH420" s="143"/>
      <c r="VSI420" s="138"/>
      <c r="VSJ420" s="138"/>
      <c r="VSK420" s="144"/>
      <c r="VSL420" s="145"/>
      <c r="VSM420" s="139"/>
      <c r="VSN420" s="140"/>
      <c r="VSO420" s="136"/>
      <c r="VSP420" s="141"/>
      <c r="VSQ420" s="142"/>
      <c r="VSR420" s="143"/>
      <c r="VSS420" s="138"/>
      <c r="VST420" s="138"/>
      <c r="VSU420" s="144"/>
      <c r="VSV420" s="145"/>
      <c r="VSW420" s="139"/>
      <c r="VSX420" s="140"/>
      <c r="VSY420" s="136"/>
      <c r="VSZ420" s="141"/>
      <c r="VTA420" s="142"/>
      <c r="VTB420" s="143"/>
      <c r="VTC420" s="138"/>
      <c r="VTD420" s="138"/>
      <c r="VTE420" s="144"/>
      <c r="VTF420" s="145"/>
      <c r="VTG420" s="139"/>
      <c r="VTH420" s="140"/>
      <c r="VTI420" s="136"/>
      <c r="VTJ420" s="141"/>
      <c r="VTK420" s="142"/>
      <c r="VTL420" s="143"/>
      <c r="VTM420" s="138"/>
      <c r="VTN420" s="138"/>
      <c r="VTO420" s="144"/>
      <c r="VTP420" s="145"/>
      <c r="VTQ420" s="139"/>
      <c r="VTR420" s="140"/>
      <c r="VTS420" s="136"/>
      <c r="VTT420" s="141"/>
      <c r="VTU420" s="142"/>
      <c r="VTV420" s="143"/>
      <c r="VTW420" s="138"/>
      <c r="VTX420" s="138"/>
      <c r="VTY420" s="144"/>
      <c r="VTZ420" s="145"/>
      <c r="VUA420" s="139"/>
      <c r="VUB420" s="140"/>
      <c r="VUC420" s="136"/>
      <c r="VUD420" s="141"/>
      <c r="VUE420" s="142"/>
      <c r="VUF420" s="143"/>
      <c r="VUG420" s="138"/>
      <c r="VUH420" s="138"/>
      <c r="VUI420" s="144"/>
      <c r="VUJ420" s="145"/>
      <c r="VUK420" s="139"/>
      <c r="VUL420" s="140"/>
      <c r="VUM420" s="136"/>
      <c r="VUN420" s="141"/>
      <c r="VUO420" s="142"/>
      <c r="VUP420" s="143"/>
      <c r="VUQ420" s="138"/>
      <c r="VUR420" s="138"/>
      <c r="VUS420" s="144"/>
      <c r="VUT420" s="145"/>
      <c r="VUU420" s="139"/>
      <c r="VUV420" s="140"/>
      <c r="VUW420" s="136"/>
      <c r="VUX420" s="141"/>
      <c r="VUY420" s="142"/>
      <c r="VUZ420" s="143"/>
      <c r="VVA420" s="138"/>
      <c r="VVB420" s="138"/>
      <c r="VVC420" s="144"/>
      <c r="VVD420" s="145"/>
      <c r="VVE420" s="139"/>
      <c r="VVF420" s="140"/>
      <c r="VVG420" s="136"/>
      <c r="VVH420" s="141"/>
      <c r="VVI420" s="142"/>
      <c r="VVJ420" s="143"/>
      <c r="VVK420" s="138"/>
      <c r="VVL420" s="138"/>
      <c r="VVM420" s="144"/>
      <c r="VVN420" s="145"/>
      <c r="VVO420" s="139"/>
      <c r="VVP420" s="140"/>
      <c r="VVQ420" s="136"/>
      <c r="VVR420" s="141"/>
      <c r="VVS420" s="142"/>
      <c r="VVT420" s="143"/>
      <c r="VVU420" s="138"/>
      <c r="VVV420" s="138"/>
      <c r="VVW420" s="144"/>
      <c r="VVX420" s="145"/>
      <c r="VVY420" s="139"/>
      <c r="VVZ420" s="140"/>
      <c r="VWA420" s="136"/>
      <c r="VWB420" s="141"/>
      <c r="VWC420" s="142"/>
      <c r="VWD420" s="143"/>
      <c r="VWE420" s="138"/>
      <c r="VWF420" s="138"/>
      <c r="VWG420" s="144"/>
      <c r="VWH420" s="145"/>
      <c r="VWI420" s="139"/>
      <c r="VWJ420" s="140"/>
      <c r="VWK420" s="136"/>
      <c r="VWL420" s="141"/>
      <c r="VWM420" s="142"/>
      <c r="VWN420" s="143"/>
      <c r="VWO420" s="138"/>
      <c r="VWP420" s="138"/>
      <c r="VWQ420" s="144"/>
      <c r="VWR420" s="145"/>
      <c r="VWS420" s="139"/>
      <c r="VWT420" s="140"/>
      <c r="VWU420" s="136"/>
      <c r="VWV420" s="141"/>
      <c r="VWW420" s="142"/>
      <c r="VWX420" s="143"/>
      <c r="VWY420" s="138"/>
      <c r="VWZ420" s="138"/>
      <c r="VXA420" s="144"/>
      <c r="VXB420" s="145"/>
      <c r="VXC420" s="139"/>
      <c r="VXD420" s="140"/>
      <c r="VXE420" s="136"/>
      <c r="VXF420" s="141"/>
      <c r="VXG420" s="142"/>
      <c r="VXH420" s="143"/>
      <c r="VXI420" s="138"/>
      <c r="VXJ420" s="138"/>
      <c r="VXK420" s="144"/>
      <c r="VXL420" s="145"/>
      <c r="VXM420" s="139"/>
      <c r="VXN420" s="140"/>
      <c r="VXO420" s="136"/>
      <c r="VXP420" s="141"/>
      <c r="VXQ420" s="142"/>
      <c r="VXR420" s="143"/>
      <c r="VXS420" s="138"/>
      <c r="VXT420" s="138"/>
      <c r="VXU420" s="144"/>
      <c r="VXV420" s="145"/>
      <c r="VXW420" s="139"/>
      <c r="VXX420" s="140"/>
      <c r="VXY420" s="136"/>
      <c r="VXZ420" s="141"/>
      <c r="VYA420" s="142"/>
      <c r="VYB420" s="143"/>
      <c r="VYC420" s="138"/>
      <c r="VYD420" s="138"/>
      <c r="VYE420" s="144"/>
      <c r="VYF420" s="145"/>
      <c r="VYG420" s="139"/>
      <c r="VYH420" s="140"/>
      <c r="VYI420" s="136"/>
      <c r="VYJ420" s="141"/>
      <c r="VYK420" s="142"/>
      <c r="VYL420" s="143"/>
      <c r="VYM420" s="138"/>
      <c r="VYN420" s="138"/>
      <c r="VYO420" s="144"/>
      <c r="VYP420" s="145"/>
      <c r="VYQ420" s="139"/>
      <c r="VYR420" s="140"/>
      <c r="VYS420" s="136"/>
      <c r="VYT420" s="141"/>
      <c r="VYU420" s="142"/>
      <c r="VYV420" s="143"/>
      <c r="VYW420" s="138"/>
      <c r="VYX420" s="138"/>
      <c r="VYY420" s="144"/>
      <c r="VYZ420" s="145"/>
      <c r="VZA420" s="139"/>
      <c r="VZB420" s="140"/>
      <c r="VZC420" s="136"/>
      <c r="VZD420" s="141"/>
      <c r="VZE420" s="142"/>
      <c r="VZF420" s="143"/>
      <c r="VZG420" s="138"/>
      <c r="VZH420" s="138"/>
      <c r="VZI420" s="144"/>
      <c r="VZJ420" s="145"/>
      <c r="VZK420" s="139"/>
      <c r="VZL420" s="140"/>
      <c r="VZM420" s="136"/>
      <c r="VZN420" s="141"/>
      <c r="VZO420" s="142"/>
      <c r="VZP420" s="143"/>
      <c r="VZQ420" s="138"/>
      <c r="VZR420" s="138"/>
      <c r="VZS420" s="144"/>
      <c r="VZT420" s="145"/>
      <c r="VZU420" s="139"/>
      <c r="VZV420" s="140"/>
      <c r="VZW420" s="136"/>
      <c r="VZX420" s="141"/>
      <c r="VZY420" s="142"/>
      <c r="VZZ420" s="143"/>
      <c r="WAA420" s="138"/>
      <c r="WAB420" s="138"/>
      <c r="WAC420" s="144"/>
      <c r="WAD420" s="145"/>
      <c r="WAE420" s="139"/>
      <c r="WAF420" s="140"/>
      <c r="WAG420" s="136"/>
      <c r="WAH420" s="141"/>
      <c r="WAI420" s="142"/>
      <c r="WAJ420" s="143"/>
      <c r="WAK420" s="138"/>
      <c r="WAL420" s="138"/>
      <c r="WAM420" s="144"/>
      <c r="WAN420" s="145"/>
      <c r="WAO420" s="139"/>
      <c r="WAP420" s="140"/>
      <c r="WAQ420" s="136"/>
      <c r="WAR420" s="141"/>
      <c r="WAS420" s="142"/>
      <c r="WAT420" s="143"/>
      <c r="WAU420" s="138"/>
      <c r="WAV420" s="138"/>
      <c r="WAW420" s="144"/>
      <c r="WAX420" s="145"/>
      <c r="WAY420" s="139"/>
      <c r="WAZ420" s="140"/>
      <c r="WBA420" s="136"/>
      <c r="WBB420" s="141"/>
      <c r="WBC420" s="142"/>
      <c r="WBD420" s="143"/>
      <c r="WBE420" s="138"/>
      <c r="WBF420" s="138"/>
      <c r="WBG420" s="144"/>
      <c r="WBH420" s="145"/>
      <c r="WBI420" s="139"/>
      <c r="WBJ420" s="140"/>
      <c r="WBK420" s="136"/>
      <c r="WBL420" s="141"/>
      <c r="WBM420" s="142"/>
      <c r="WBN420" s="143"/>
      <c r="WBO420" s="138"/>
      <c r="WBP420" s="138"/>
      <c r="WBQ420" s="144"/>
      <c r="WBR420" s="145"/>
      <c r="WBS420" s="139"/>
      <c r="WBT420" s="140"/>
      <c r="WBU420" s="136"/>
      <c r="WBV420" s="141"/>
      <c r="WBW420" s="142"/>
      <c r="WBX420" s="143"/>
      <c r="WBY420" s="138"/>
      <c r="WBZ420" s="138"/>
      <c r="WCA420" s="144"/>
      <c r="WCB420" s="145"/>
      <c r="WCC420" s="139"/>
      <c r="WCD420" s="140"/>
      <c r="WCE420" s="136"/>
      <c r="WCF420" s="141"/>
      <c r="WCG420" s="142"/>
      <c r="WCH420" s="143"/>
      <c r="WCI420" s="138"/>
      <c r="WCJ420" s="138"/>
      <c r="WCK420" s="144"/>
      <c r="WCL420" s="145"/>
      <c r="WCM420" s="139"/>
      <c r="WCN420" s="140"/>
      <c r="WCO420" s="136"/>
      <c r="WCP420" s="141"/>
      <c r="WCQ420" s="142"/>
      <c r="WCR420" s="143"/>
      <c r="WCS420" s="138"/>
      <c r="WCT420" s="138"/>
      <c r="WCU420" s="144"/>
      <c r="WCV420" s="145"/>
      <c r="WCW420" s="139"/>
      <c r="WCX420" s="140"/>
      <c r="WCY420" s="136"/>
      <c r="WCZ420" s="141"/>
      <c r="WDA420" s="142"/>
      <c r="WDB420" s="143"/>
      <c r="WDC420" s="138"/>
      <c r="WDD420" s="138"/>
      <c r="WDE420" s="144"/>
      <c r="WDF420" s="145"/>
      <c r="WDG420" s="139"/>
      <c r="WDH420" s="140"/>
      <c r="WDI420" s="136"/>
      <c r="WDJ420" s="141"/>
      <c r="WDK420" s="142"/>
      <c r="WDL420" s="143"/>
      <c r="WDM420" s="138"/>
      <c r="WDN420" s="138"/>
      <c r="WDO420" s="144"/>
      <c r="WDP420" s="145"/>
      <c r="WDQ420" s="139"/>
      <c r="WDR420" s="140"/>
      <c r="WDS420" s="136"/>
      <c r="WDT420" s="141"/>
      <c r="WDU420" s="142"/>
      <c r="WDV420" s="143"/>
      <c r="WDW420" s="138"/>
      <c r="WDX420" s="138"/>
      <c r="WDY420" s="144"/>
      <c r="WDZ420" s="145"/>
      <c r="WEA420" s="139"/>
      <c r="WEB420" s="140"/>
      <c r="WEC420" s="136"/>
      <c r="WED420" s="141"/>
      <c r="WEE420" s="142"/>
      <c r="WEF420" s="143"/>
      <c r="WEG420" s="138"/>
      <c r="WEH420" s="138"/>
      <c r="WEI420" s="144"/>
      <c r="WEJ420" s="145"/>
      <c r="WEK420" s="139"/>
      <c r="WEL420" s="140"/>
      <c r="WEM420" s="136"/>
      <c r="WEN420" s="141"/>
      <c r="WEO420" s="142"/>
      <c r="WEP420" s="143"/>
      <c r="WEQ420" s="138"/>
      <c r="WER420" s="138"/>
      <c r="WES420" s="144"/>
      <c r="WET420" s="145"/>
      <c r="WEU420" s="139"/>
      <c r="WEV420" s="140"/>
      <c r="WEW420" s="136"/>
      <c r="WEX420" s="141"/>
      <c r="WEY420" s="142"/>
      <c r="WEZ420" s="143"/>
      <c r="WFA420" s="138"/>
      <c r="WFB420" s="138"/>
      <c r="WFC420" s="144"/>
      <c r="WFD420" s="145"/>
      <c r="WFE420" s="139"/>
      <c r="WFF420" s="140"/>
      <c r="WFG420" s="136"/>
      <c r="WFH420" s="141"/>
      <c r="WFI420" s="142"/>
      <c r="WFJ420" s="143"/>
      <c r="WFK420" s="138"/>
      <c r="WFL420" s="138"/>
      <c r="WFM420" s="144"/>
      <c r="WFN420" s="145"/>
      <c r="WFO420" s="139"/>
      <c r="WFP420" s="140"/>
      <c r="WFQ420" s="136"/>
      <c r="WFR420" s="141"/>
      <c r="WFS420" s="142"/>
      <c r="WFT420" s="143"/>
      <c r="WFU420" s="138"/>
      <c r="WFV420" s="138"/>
      <c r="WFW420" s="144"/>
      <c r="WFX420" s="145"/>
      <c r="WFY420" s="139"/>
      <c r="WFZ420" s="140"/>
      <c r="WGA420" s="136"/>
      <c r="WGB420" s="141"/>
      <c r="WGC420" s="142"/>
      <c r="WGD420" s="143"/>
      <c r="WGE420" s="138"/>
      <c r="WGF420" s="138"/>
      <c r="WGG420" s="144"/>
      <c r="WGH420" s="145"/>
      <c r="WGI420" s="139"/>
      <c r="WGJ420" s="140"/>
      <c r="WGK420" s="136"/>
      <c r="WGL420" s="141"/>
      <c r="WGM420" s="142"/>
      <c r="WGN420" s="143"/>
      <c r="WGO420" s="138"/>
      <c r="WGP420" s="138"/>
      <c r="WGQ420" s="144"/>
      <c r="WGR420" s="145"/>
      <c r="WGS420" s="139"/>
      <c r="WGT420" s="140"/>
      <c r="WGU420" s="136"/>
      <c r="WGV420" s="141"/>
      <c r="WGW420" s="142"/>
      <c r="WGX420" s="143"/>
      <c r="WGY420" s="138"/>
      <c r="WGZ420" s="138"/>
      <c r="WHA420" s="144"/>
      <c r="WHB420" s="145"/>
      <c r="WHC420" s="139"/>
      <c r="WHD420" s="140"/>
      <c r="WHE420" s="136"/>
      <c r="WHF420" s="141"/>
      <c r="WHG420" s="142"/>
      <c r="WHH420" s="143"/>
      <c r="WHI420" s="138"/>
      <c r="WHJ420" s="138"/>
      <c r="WHK420" s="144"/>
      <c r="WHL420" s="145"/>
      <c r="WHM420" s="139"/>
      <c r="WHN420" s="140"/>
      <c r="WHO420" s="136"/>
      <c r="WHP420" s="141"/>
      <c r="WHQ420" s="142"/>
      <c r="WHR420" s="143"/>
      <c r="WHS420" s="138"/>
      <c r="WHT420" s="138"/>
      <c r="WHU420" s="144"/>
      <c r="WHV420" s="145"/>
      <c r="WHW420" s="139"/>
      <c r="WHX420" s="140"/>
      <c r="WHY420" s="136"/>
      <c r="WHZ420" s="141"/>
      <c r="WIA420" s="142"/>
      <c r="WIB420" s="143"/>
      <c r="WIC420" s="138"/>
      <c r="WID420" s="138"/>
      <c r="WIE420" s="144"/>
      <c r="WIF420" s="145"/>
      <c r="WIG420" s="139"/>
      <c r="WIH420" s="140"/>
      <c r="WII420" s="136"/>
      <c r="WIJ420" s="141"/>
      <c r="WIK420" s="142"/>
      <c r="WIL420" s="143"/>
      <c r="WIM420" s="138"/>
      <c r="WIN420" s="138"/>
      <c r="WIO420" s="144"/>
      <c r="WIP420" s="145"/>
      <c r="WIQ420" s="139"/>
      <c r="WIR420" s="140"/>
      <c r="WIS420" s="136"/>
      <c r="WIT420" s="141"/>
      <c r="WIU420" s="142"/>
      <c r="WIV420" s="143"/>
      <c r="WIW420" s="138"/>
      <c r="WIX420" s="138"/>
      <c r="WIY420" s="144"/>
      <c r="WIZ420" s="145"/>
      <c r="WJA420" s="139"/>
      <c r="WJB420" s="140"/>
      <c r="WJC420" s="136"/>
      <c r="WJD420" s="141"/>
      <c r="WJE420" s="142"/>
      <c r="WJF420" s="143"/>
      <c r="WJG420" s="138"/>
      <c r="WJH420" s="138"/>
      <c r="WJI420" s="144"/>
      <c r="WJJ420" s="145"/>
      <c r="WJK420" s="139"/>
      <c r="WJL420" s="140"/>
      <c r="WJM420" s="136"/>
      <c r="WJN420" s="141"/>
      <c r="WJO420" s="142"/>
      <c r="WJP420" s="143"/>
      <c r="WJQ420" s="138"/>
      <c r="WJR420" s="138"/>
      <c r="WJS420" s="144"/>
      <c r="WJT420" s="145"/>
      <c r="WJU420" s="139"/>
      <c r="WJV420" s="140"/>
      <c r="WJW420" s="136"/>
      <c r="WJX420" s="141"/>
      <c r="WJY420" s="142"/>
      <c r="WJZ420" s="143"/>
      <c r="WKA420" s="138"/>
      <c r="WKB420" s="138"/>
      <c r="WKC420" s="144"/>
      <c r="WKD420" s="145"/>
      <c r="WKE420" s="139"/>
      <c r="WKF420" s="140"/>
      <c r="WKG420" s="136"/>
      <c r="WKH420" s="141"/>
      <c r="WKI420" s="142"/>
      <c r="WKJ420" s="143"/>
      <c r="WKK420" s="138"/>
      <c r="WKL420" s="138"/>
      <c r="WKM420" s="144"/>
      <c r="WKN420" s="145"/>
      <c r="WKO420" s="139"/>
      <c r="WKP420" s="140"/>
      <c r="WKQ420" s="136"/>
      <c r="WKR420" s="141"/>
      <c r="WKS420" s="142"/>
      <c r="WKT420" s="143"/>
      <c r="WKU420" s="138"/>
      <c r="WKV420" s="138"/>
      <c r="WKW420" s="144"/>
      <c r="WKX420" s="145"/>
      <c r="WKY420" s="139"/>
      <c r="WKZ420" s="140"/>
      <c r="WLA420" s="136"/>
      <c r="WLB420" s="141"/>
      <c r="WLC420" s="142"/>
      <c r="WLD420" s="143"/>
      <c r="WLE420" s="138"/>
      <c r="WLF420" s="138"/>
      <c r="WLG420" s="144"/>
      <c r="WLH420" s="145"/>
      <c r="WLI420" s="139"/>
      <c r="WLJ420" s="140"/>
      <c r="WLK420" s="136"/>
      <c r="WLL420" s="141"/>
      <c r="WLM420" s="142"/>
      <c r="WLN420" s="143"/>
      <c r="WLO420" s="138"/>
      <c r="WLP420" s="138"/>
      <c r="WLQ420" s="144"/>
      <c r="WLR420" s="145"/>
      <c r="WLS420" s="139"/>
      <c r="WLT420" s="140"/>
      <c r="WLU420" s="136"/>
      <c r="WLV420" s="141"/>
      <c r="WLW420" s="142"/>
      <c r="WLX420" s="143"/>
      <c r="WLY420" s="138"/>
      <c r="WLZ420" s="138"/>
      <c r="WMA420" s="144"/>
      <c r="WMB420" s="145"/>
      <c r="WMC420" s="139"/>
      <c r="WMD420" s="140"/>
      <c r="WME420" s="136"/>
      <c r="WMF420" s="141"/>
      <c r="WMG420" s="142"/>
      <c r="WMH420" s="143"/>
      <c r="WMI420" s="138"/>
      <c r="WMJ420" s="138"/>
      <c r="WMK420" s="144"/>
      <c r="WML420" s="145"/>
      <c r="WMM420" s="139"/>
      <c r="WMN420" s="140"/>
      <c r="WMO420" s="136"/>
      <c r="WMP420" s="141"/>
      <c r="WMQ420" s="142"/>
      <c r="WMR420" s="143"/>
      <c r="WMS420" s="138"/>
      <c r="WMT420" s="138"/>
      <c r="WMU420" s="144"/>
      <c r="WMV420" s="145"/>
      <c r="WMW420" s="139"/>
      <c r="WMX420" s="140"/>
      <c r="WMY420" s="136"/>
      <c r="WMZ420" s="141"/>
      <c r="WNA420" s="142"/>
      <c r="WNB420" s="143"/>
      <c r="WNC420" s="138"/>
      <c r="WND420" s="138"/>
      <c r="WNE420" s="144"/>
      <c r="WNF420" s="145"/>
      <c r="WNG420" s="139"/>
      <c r="WNH420" s="140"/>
      <c r="WNI420" s="136"/>
      <c r="WNJ420" s="141"/>
      <c r="WNK420" s="142"/>
      <c r="WNL420" s="143"/>
      <c r="WNM420" s="138"/>
      <c r="WNN420" s="138"/>
      <c r="WNO420" s="144"/>
      <c r="WNP420" s="145"/>
      <c r="WNQ420" s="139"/>
      <c r="WNR420" s="140"/>
      <c r="WNS420" s="136"/>
      <c r="WNT420" s="141"/>
      <c r="WNU420" s="142"/>
      <c r="WNV420" s="143"/>
      <c r="WNW420" s="138"/>
      <c r="WNX420" s="138"/>
      <c r="WNY420" s="144"/>
      <c r="WNZ420" s="145"/>
      <c r="WOA420" s="139"/>
      <c r="WOB420" s="140"/>
      <c r="WOC420" s="136"/>
      <c r="WOD420" s="141"/>
      <c r="WOE420" s="142"/>
      <c r="WOF420" s="143"/>
      <c r="WOG420" s="138"/>
      <c r="WOH420" s="138"/>
      <c r="WOI420" s="144"/>
      <c r="WOJ420" s="145"/>
      <c r="WOK420" s="139"/>
      <c r="WOL420" s="140"/>
      <c r="WOM420" s="136"/>
      <c r="WON420" s="141"/>
      <c r="WOO420" s="142"/>
      <c r="WOP420" s="143"/>
      <c r="WOQ420" s="138"/>
      <c r="WOR420" s="138"/>
      <c r="WOS420" s="144"/>
      <c r="WOT420" s="145"/>
      <c r="WOU420" s="139"/>
      <c r="WOV420" s="140"/>
      <c r="WOW420" s="136"/>
      <c r="WOX420" s="141"/>
      <c r="WOY420" s="142"/>
      <c r="WOZ420" s="143"/>
      <c r="WPA420" s="138"/>
      <c r="WPB420" s="138"/>
      <c r="WPC420" s="144"/>
      <c r="WPD420" s="145"/>
      <c r="WPE420" s="139"/>
      <c r="WPF420" s="140"/>
      <c r="WPG420" s="136"/>
      <c r="WPH420" s="141"/>
      <c r="WPI420" s="142"/>
      <c r="WPJ420" s="143"/>
      <c r="WPK420" s="138"/>
      <c r="WPL420" s="138"/>
      <c r="WPM420" s="144"/>
      <c r="WPN420" s="145"/>
      <c r="WPO420" s="139"/>
      <c r="WPP420" s="140"/>
      <c r="WPQ420" s="136"/>
      <c r="WPR420" s="141"/>
      <c r="WPS420" s="142"/>
      <c r="WPT420" s="143"/>
      <c r="WPU420" s="138"/>
      <c r="WPV420" s="138"/>
      <c r="WPW420" s="144"/>
      <c r="WPX420" s="145"/>
      <c r="WPY420" s="139"/>
      <c r="WPZ420" s="140"/>
      <c r="WQA420" s="136"/>
      <c r="WQB420" s="141"/>
      <c r="WQC420" s="142"/>
      <c r="WQD420" s="143"/>
      <c r="WQE420" s="138"/>
      <c r="WQF420" s="138"/>
      <c r="WQG420" s="144"/>
      <c r="WQH420" s="145"/>
      <c r="WQI420" s="139"/>
      <c r="WQJ420" s="140"/>
      <c r="WQK420" s="136"/>
      <c r="WQL420" s="141"/>
      <c r="WQM420" s="142"/>
      <c r="WQN420" s="143"/>
      <c r="WQO420" s="138"/>
      <c r="WQP420" s="138"/>
      <c r="WQQ420" s="144"/>
      <c r="WQR420" s="145"/>
      <c r="WQS420" s="139"/>
      <c r="WQT420" s="140"/>
      <c r="WQU420" s="136"/>
      <c r="WQV420" s="141"/>
      <c r="WQW420" s="142"/>
      <c r="WQX420" s="143"/>
      <c r="WQY420" s="138"/>
      <c r="WQZ420" s="138"/>
      <c r="WRA420" s="144"/>
      <c r="WRB420" s="145"/>
      <c r="WRC420" s="139"/>
      <c r="WRD420" s="140"/>
      <c r="WRE420" s="136"/>
      <c r="WRF420" s="141"/>
      <c r="WRG420" s="142"/>
      <c r="WRH420" s="143"/>
      <c r="WRI420" s="138"/>
      <c r="WRJ420" s="138"/>
      <c r="WRK420" s="144"/>
      <c r="WRL420" s="145"/>
      <c r="WRM420" s="139"/>
      <c r="WRN420" s="140"/>
      <c r="WRO420" s="136"/>
      <c r="WRP420" s="141"/>
      <c r="WRQ420" s="142"/>
      <c r="WRR420" s="143"/>
      <c r="WRS420" s="138"/>
      <c r="WRT420" s="138"/>
      <c r="WRU420" s="144"/>
      <c r="WRV420" s="145"/>
      <c r="WRW420" s="139"/>
      <c r="WRX420" s="140"/>
      <c r="WRY420" s="136"/>
      <c r="WRZ420" s="141"/>
      <c r="WSA420" s="142"/>
      <c r="WSB420" s="143"/>
      <c r="WSC420" s="138"/>
      <c r="WSD420" s="138"/>
      <c r="WSE420" s="144"/>
      <c r="WSF420" s="145"/>
      <c r="WSG420" s="139"/>
      <c r="WSH420" s="140"/>
      <c r="WSI420" s="136"/>
      <c r="WSJ420" s="141"/>
      <c r="WSK420" s="142"/>
      <c r="WSL420" s="143"/>
      <c r="WSM420" s="138"/>
      <c r="WSN420" s="138"/>
      <c r="WSO420" s="144"/>
      <c r="WSP420" s="145"/>
      <c r="WSQ420" s="139"/>
      <c r="WSR420" s="140"/>
      <c r="WSS420" s="136"/>
      <c r="WST420" s="141"/>
      <c r="WSU420" s="142"/>
      <c r="WSV420" s="143"/>
      <c r="WSW420" s="138"/>
      <c r="WSX420" s="138"/>
      <c r="WSY420" s="144"/>
      <c r="WSZ420" s="145"/>
      <c r="WTA420" s="139"/>
      <c r="WTB420" s="140"/>
      <c r="WTC420" s="136"/>
      <c r="WTD420" s="141"/>
      <c r="WTE420" s="142"/>
      <c r="WTF420" s="143"/>
      <c r="WTG420" s="138"/>
      <c r="WTH420" s="138"/>
      <c r="WTI420" s="144"/>
      <c r="WTJ420" s="145"/>
      <c r="WTK420" s="139"/>
      <c r="WTL420" s="140"/>
      <c r="WTM420" s="136"/>
      <c r="WTN420" s="141"/>
      <c r="WTO420" s="142"/>
      <c r="WTP420" s="143"/>
      <c r="WTQ420" s="138"/>
      <c r="WTR420" s="138"/>
      <c r="WTS420" s="144"/>
      <c r="WTT420" s="145"/>
      <c r="WTU420" s="139"/>
      <c r="WTV420" s="140"/>
      <c r="WTW420" s="136"/>
      <c r="WTX420" s="141"/>
      <c r="WTY420" s="142"/>
      <c r="WTZ420" s="143"/>
      <c r="WUA420" s="138"/>
      <c r="WUB420" s="138"/>
      <c r="WUC420" s="144"/>
      <c r="WUD420" s="145"/>
      <c r="WUE420" s="139"/>
      <c r="WUF420" s="140"/>
      <c r="WUG420" s="136"/>
      <c r="WUH420" s="141"/>
      <c r="WUI420" s="142"/>
      <c r="WUJ420" s="143"/>
      <c r="WUK420" s="138"/>
      <c r="WUL420" s="138"/>
      <c r="WUM420" s="144"/>
      <c r="WUN420" s="145"/>
      <c r="WUO420" s="139"/>
      <c r="WUP420" s="140"/>
      <c r="WUQ420" s="136"/>
      <c r="WUR420" s="141"/>
      <c r="WUS420" s="142"/>
      <c r="WUT420" s="143"/>
      <c r="WUU420" s="138"/>
      <c r="WUV420" s="138"/>
      <c r="WUW420" s="144"/>
      <c r="WUX420" s="145"/>
      <c r="WUY420" s="139"/>
      <c r="WUZ420" s="140"/>
      <c r="WVA420" s="136"/>
      <c r="WVB420" s="141"/>
      <c r="WVC420" s="142"/>
      <c r="WVD420" s="143"/>
      <c r="WVE420" s="138"/>
      <c r="WVF420" s="138"/>
      <c r="WVG420" s="144"/>
      <c r="WVH420" s="145"/>
      <c r="WVI420" s="139"/>
      <c r="WVJ420" s="140"/>
      <c r="WVK420" s="136"/>
      <c r="WVL420" s="141"/>
      <c r="WVM420" s="142"/>
      <c r="WVN420" s="143"/>
      <c r="WVO420" s="138"/>
      <c r="WVP420" s="138"/>
      <c r="WVQ420" s="144"/>
      <c r="WVR420" s="145"/>
      <c r="WVS420" s="139"/>
      <c r="WVT420" s="140"/>
      <c r="WVU420" s="136"/>
      <c r="WVV420" s="141"/>
      <c r="WVW420" s="142"/>
      <c r="WVX420" s="143"/>
      <c r="WVY420" s="138"/>
      <c r="WVZ420" s="138"/>
      <c r="WWA420" s="144"/>
      <c r="WWB420" s="145"/>
      <c r="WWC420" s="139"/>
      <c r="WWD420" s="140"/>
      <c r="WWE420" s="136"/>
      <c r="WWF420" s="141"/>
      <c r="WWG420" s="142"/>
      <c r="WWH420" s="143"/>
      <c r="WWI420" s="138"/>
      <c r="WWJ420" s="138"/>
      <c r="WWK420" s="144"/>
      <c r="WWL420" s="145"/>
      <c r="WWM420" s="139"/>
      <c r="WWN420" s="140"/>
      <c r="WWO420" s="136"/>
      <c r="WWP420" s="141"/>
      <c r="WWQ420" s="142"/>
      <c r="WWR420" s="143"/>
      <c r="WWS420" s="138"/>
      <c r="WWT420" s="138"/>
      <c r="WWU420" s="144"/>
      <c r="WWV420" s="145"/>
      <c r="WWW420" s="139"/>
      <c r="WWX420" s="140"/>
      <c r="WWY420" s="136"/>
      <c r="WWZ420" s="141"/>
      <c r="WXA420" s="142"/>
      <c r="WXB420" s="143"/>
      <c r="WXC420" s="138"/>
      <c r="WXD420" s="138"/>
      <c r="WXE420" s="144"/>
      <c r="WXF420" s="145"/>
      <c r="WXG420" s="139"/>
      <c r="WXH420" s="140"/>
      <c r="WXI420" s="136"/>
      <c r="WXJ420" s="141"/>
      <c r="WXK420" s="142"/>
      <c r="WXL420" s="143"/>
      <c r="WXM420" s="138"/>
      <c r="WXN420" s="138"/>
      <c r="WXO420" s="144"/>
      <c r="WXP420" s="145"/>
      <c r="WXQ420" s="139"/>
      <c r="WXR420" s="140"/>
      <c r="WXS420" s="136"/>
      <c r="WXT420" s="141"/>
      <c r="WXU420" s="142"/>
      <c r="WXV420" s="143"/>
      <c r="WXW420" s="138"/>
      <c r="WXX420" s="138"/>
      <c r="WXY420" s="144"/>
      <c r="WXZ420" s="145"/>
      <c r="WYA420" s="139"/>
      <c r="WYB420" s="140"/>
      <c r="WYC420" s="136"/>
      <c r="WYD420" s="141"/>
      <c r="WYE420" s="142"/>
      <c r="WYF420" s="143"/>
      <c r="WYG420" s="138"/>
      <c r="WYH420" s="138"/>
      <c r="WYI420" s="144"/>
      <c r="WYJ420" s="145"/>
      <c r="WYK420" s="139"/>
      <c r="WYL420" s="140"/>
      <c r="WYM420" s="136"/>
      <c r="WYN420" s="141"/>
      <c r="WYO420" s="142"/>
      <c r="WYP420" s="143"/>
      <c r="WYQ420" s="138"/>
      <c r="WYR420" s="138"/>
      <c r="WYS420" s="144"/>
      <c r="WYT420" s="145"/>
      <c r="WYU420" s="139"/>
      <c r="WYV420" s="140"/>
      <c r="WYW420" s="136"/>
      <c r="WYX420" s="141"/>
      <c r="WYY420" s="142"/>
      <c r="WYZ420" s="143"/>
      <c r="WZA420" s="138"/>
      <c r="WZB420" s="138"/>
      <c r="WZC420" s="144"/>
      <c r="WZD420" s="145"/>
      <c r="WZE420" s="139"/>
      <c r="WZF420" s="140"/>
      <c r="WZG420" s="136"/>
      <c r="WZH420" s="141"/>
      <c r="WZI420" s="142"/>
      <c r="WZJ420" s="143"/>
      <c r="WZK420" s="138"/>
      <c r="WZL420" s="138"/>
      <c r="WZM420" s="144"/>
      <c r="WZN420" s="145"/>
      <c r="WZO420" s="139"/>
      <c r="WZP420" s="140"/>
      <c r="WZQ420" s="136"/>
      <c r="WZR420" s="141"/>
      <c r="WZS420" s="142"/>
      <c r="WZT420" s="143"/>
      <c r="WZU420" s="138"/>
      <c r="WZV420" s="138"/>
      <c r="WZW420" s="144"/>
      <c r="WZX420" s="145"/>
      <c r="WZY420" s="139"/>
      <c r="WZZ420" s="140"/>
      <c r="XAA420" s="136"/>
      <c r="XAB420" s="141"/>
      <c r="XAC420" s="142"/>
      <c r="XAD420" s="143"/>
      <c r="XAE420" s="138"/>
      <c r="XAF420" s="138"/>
      <c r="XAG420" s="144"/>
      <c r="XAH420" s="145"/>
      <c r="XAI420" s="139"/>
      <c r="XAJ420" s="140"/>
      <c r="XAK420" s="136"/>
      <c r="XAL420" s="141"/>
      <c r="XAM420" s="142"/>
      <c r="XAN420" s="143"/>
      <c r="XAO420" s="138"/>
      <c r="XAP420" s="138"/>
      <c r="XAQ420" s="144"/>
      <c r="XAR420" s="145"/>
      <c r="XAS420" s="139"/>
      <c r="XAT420" s="140"/>
      <c r="XAU420" s="136"/>
      <c r="XAV420" s="141"/>
      <c r="XAW420" s="142"/>
      <c r="XAX420" s="143"/>
      <c r="XAY420" s="138"/>
      <c r="XAZ420" s="138"/>
      <c r="XBA420" s="144"/>
      <c r="XBB420" s="145"/>
      <c r="XBC420" s="139"/>
      <c r="XBD420" s="140"/>
      <c r="XBE420" s="136"/>
      <c r="XBF420" s="141"/>
      <c r="XBG420" s="142"/>
      <c r="XBH420" s="143"/>
      <c r="XBI420" s="138"/>
      <c r="XBJ420" s="138"/>
      <c r="XBK420" s="144"/>
      <c r="XBL420" s="145"/>
      <c r="XBM420" s="139"/>
      <c r="XBN420" s="140"/>
      <c r="XBO420" s="136"/>
      <c r="XBP420" s="141"/>
      <c r="XBQ420" s="142"/>
      <c r="XBR420" s="143"/>
      <c r="XBS420" s="138"/>
      <c r="XBT420" s="138"/>
      <c r="XBU420" s="144"/>
      <c r="XBV420" s="145"/>
      <c r="XBW420" s="139"/>
      <c r="XBX420" s="140"/>
      <c r="XBY420" s="136"/>
      <c r="XBZ420" s="141"/>
      <c r="XCA420" s="142"/>
      <c r="XCB420" s="143"/>
      <c r="XCC420" s="138"/>
      <c r="XCD420" s="138"/>
      <c r="XCE420" s="144"/>
      <c r="XCF420" s="145"/>
      <c r="XCG420" s="139"/>
      <c r="XCH420" s="140"/>
      <c r="XCI420" s="136"/>
      <c r="XCJ420" s="141"/>
      <c r="XCK420" s="142"/>
      <c r="XCL420" s="143"/>
      <c r="XCM420" s="138"/>
      <c r="XCN420" s="138"/>
      <c r="XCO420" s="144"/>
      <c r="XCP420" s="145"/>
      <c r="XCQ420" s="139"/>
      <c r="XCR420" s="140"/>
      <c r="XCS420" s="136"/>
      <c r="XCT420" s="141"/>
      <c r="XCU420" s="142"/>
      <c r="XCV420" s="143"/>
      <c r="XCW420" s="138"/>
      <c r="XCX420" s="138"/>
      <c r="XCY420" s="144"/>
      <c r="XCZ420" s="145"/>
      <c r="XDA420" s="139"/>
      <c r="XDB420" s="140"/>
      <c r="XDC420" s="136"/>
      <c r="XDD420" s="141"/>
      <c r="XDE420" s="142"/>
      <c r="XDF420" s="143"/>
      <c r="XDG420" s="138"/>
      <c r="XDH420" s="138"/>
      <c r="XDI420" s="144"/>
      <c r="XDJ420" s="145"/>
      <c r="XDK420" s="139"/>
      <c r="XDL420" s="140"/>
      <c r="XDM420" s="136"/>
      <c r="XDN420" s="141"/>
      <c r="XDO420" s="142"/>
      <c r="XDP420" s="143"/>
      <c r="XDQ420" s="138"/>
      <c r="XDR420" s="138"/>
      <c r="XDS420" s="144"/>
      <c r="XDT420" s="145"/>
      <c r="XDU420" s="139"/>
      <c r="XDV420" s="140"/>
      <c r="XDW420" s="136"/>
      <c r="XDX420" s="141"/>
      <c r="XDY420" s="142"/>
      <c r="XDZ420" s="143"/>
      <c r="XEA420" s="138"/>
      <c r="XEB420" s="138"/>
      <c r="XEC420" s="144"/>
      <c r="XED420" s="145"/>
      <c r="XEE420" s="139"/>
      <c r="XEF420" s="140"/>
      <c r="XEG420" s="136"/>
      <c r="XEH420" s="141"/>
      <c r="XEI420" s="142"/>
      <c r="XEJ420" s="143"/>
      <c r="XEK420" s="138"/>
      <c r="XEL420" s="138"/>
      <c r="XEM420" s="144"/>
      <c r="XEN420" s="145"/>
      <c r="XEO420" s="139"/>
      <c r="XEP420" s="140"/>
      <c r="XEQ420" s="136"/>
      <c r="XER420" s="141"/>
      <c r="XES420" s="142"/>
      <c r="XET420" s="143"/>
      <c r="XEU420" s="138"/>
      <c r="XEV420" s="138"/>
      <c r="XEW420" s="144"/>
      <c r="XEX420" s="145"/>
      <c r="XEY420" s="139"/>
      <c r="XEZ420" s="140"/>
      <c r="XFA420" s="136"/>
      <c r="XFB420" s="141"/>
      <c r="XFC420" s="142"/>
      <c r="XFD420" s="143"/>
    </row>
    <row r="421" spans="1:16384" ht="22.5" x14ac:dyDescent="0.25">
      <c r="A421" s="146"/>
      <c r="B421" s="146">
        <f>IF(TRIM(I421)&lt;&gt;"",COUNTA($I$6:I421),"")</f>
        <v>363</v>
      </c>
      <c r="C421" s="147">
        <v>53</v>
      </c>
      <c r="D421" s="148"/>
      <c r="E421" s="326" t="s">
        <v>2292</v>
      </c>
      <c r="F421" s="326"/>
      <c r="G421" s="149" t="s">
        <v>403</v>
      </c>
      <c r="H421" s="150">
        <v>38</v>
      </c>
      <c r="I421" s="16">
        <v>0</v>
      </c>
      <c r="J421" s="151">
        <f t="shared" si="7"/>
        <v>0</v>
      </c>
      <c r="K421" s="119"/>
      <c r="L421" s="26"/>
      <c r="M421" s="26"/>
    </row>
    <row r="422" spans="1:16384" ht="22.5" x14ac:dyDescent="0.25">
      <c r="A422" s="109"/>
      <c r="B422" s="109">
        <f>IF(TRIM(I422)&lt;&gt;"",COUNTA($I$6:I422),"")</f>
        <v>364</v>
      </c>
      <c r="C422" s="126">
        <v>54</v>
      </c>
      <c r="D422" s="59"/>
      <c r="E422" s="63" t="s">
        <v>2293</v>
      </c>
      <c r="F422" s="63" t="s">
        <v>2294</v>
      </c>
      <c r="G422" s="127" t="s">
        <v>403</v>
      </c>
      <c r="H422" s="128">
        <v>3400</v>
      </c>
      <c r="I422" s="14">
        <v>0</v>
      </c>
      <c r="J422" s="62">
        <f t="shared" si="7"/>
        <v>0</v>
      </c>
      <c r="K422" s="119"/>
      <c r="L422" s="26"/>
      <c r="M422" s="26"/>
    </row>
    <row r="423" spans="1:16384" ht="22.5" x14ac:dyDescent="0.25">
      <c r="A423" s="109"/>
      <c r="B423" s="109">
        <f>IF(TRIM(I423)&lt;&gt;"",COUNTA($I$6:I423),"")</f>
        <v>365</v>
      </c>
      <c r="C423" s="126">
        <v>55</v>
      </c>
      <c r="D423" s="59"/>
      <c r="E423" s="63" t="s">
        <v>2295</v>
      </c>
      <c r="F423" s="63" t="s">
        <v>2296</v>
      </c>
      <c r="G423" s="127" t="s">
        <v>403</v>
      </c>
      <c r="H423" s="128">
        <v>7200</v>
      </c>
      <c r="I423" s="14">
        <v>0</v>
      </c>
      <c r="J423" s="62">
        <f t="shared" si="7"/>
        <v>0</v>
      </c>
      <c r="K423" s="119"/>
      <c r="L423" s="26"/>
      <c r="M423" s="26"/>
    </row>
    <row r="424" spans="1:16384" x14ac:dyDescent="0.25">
      <c r="A424" s="109"/>
      <c r="B424" s="109">
        <f>IF(TRIM(I424)&lt;&gt;"",COUNTA($I$6:I424),"")</f>
        <v>366</v>
      </c>
      <c r="C424" s="126">
        <v>56</v>
      </c>
      <c r="D424" s="59"/>
      <c r="E424" s="63" t="s">
        <v>2297</v>
      </c>
      <c r="F424" s="63"/>
      <c r="G424" s="127" t="s">
        <v>403</v>
      </c>
      <c r="H424" s="128">
        <v>100</v>
      </c>
      <c r="I424" s="14">
        <v>0</v>
      </c>
      <c r="J424" s="62">
        <f t="shared" si="7"/>
        <v>0</v>
      </c>
      <c r="K424" s="119"/>
      <c r="L424" s="26"/>
      <c r="M424" s="26"/>
    </row>
    <row r="425" spans="1:16384" x14ac:dyDescent="0.25">
      <c r="A425" s="53">
        <v>3</v>
      </c>
      <c r="B425" s="53" t="str">
        <f>IF(TRIM(I425)&lt;&gt;"",COUNTA($I$6:I425),"")</f>
        <v/>
      </c>
      <c r="C425" s="300" t="s">
        <v>2534</v>
      </c>
      <c r="D425" s="111"/>
      <c r="E425" s="112" t="s">
        <v>2302</v>
      </c>
      <c r="F425" s="113"/>
      <c r="G425" s="114"/>
      <c r="H425" s="115"/>
      <c r="I425" s="1"/>
      <c r="J425" s="1">
        <f>J426</f>
        <v>0</v>
      </c>
      <c r="K425" s="119"/>
      <c r="L425" s="26"/>
      <c r="M425" s="26"/>
    </row>
    <row r="426" spans="1:16384" x14ac:dyDescent="0.25">
      <c r="A426" s="120">
        <v>4</v>
      </c>
      <c r="B426" s="120" t="str">
        <f>IF(TRIM(I426)&lt;&gt;"",COUNTA($I$6:I426),"")</f>
        <v/>
      </c>
      <c r="C426" s="121">
        <v>58</v>
      </c>
      <c r="D426" s="122"/>
      <c r="E426" s="323" t="s">
        <v>2303</v>
      </c>
      <c r="F426" s="323"/>
      <c r="G426" s="123"/>
      <c r="H426" s="124"/>
      <c r="I426" s="125"/>
      <c r="J426" s="125">
        <f>ROUND(SUM(J427:J436),2)</f>
        <v>0</v>
      </c>
      <c r="K426" s="119"/>
      <c r="L426" s="26"/>
      <c r="M426" s="26"/>
    </row>
    <row r="427" spans="1:16384" x14ac:dyDescent="0.25">
      <c r="A427" s="109"/>
      <c r="B427" s="109">
        <f>IF(TRIM(I427)&lt;&gt;"",COUNTA($I$6:I427),"")</f>
        <v>367</v>
      </c>
      <c r="C427" s="126">
        <v>59</v>
      </c>
      <c r="D427" s="59"/>
      <c r="E427" s="63" t="s">
        <v>2304</v>
      </c>
      <c r="F427" s="63"/>
      <c r="G427" s="127" t="s">
        <v>446</v>
      </c>
      <c r="H427" s="128">
        <v>1600</v>
      </c>
      <c r="I427" s="14">
        <v>0</v>
      </c>
      <c r="J427" s="62">
        <f t="shared" si="7"/>
        <v>0</v>
      </c>
      <c r="K427" s="119"/>
      <c r="L427" s="26"/>
      <c r="M427" s="26"/>
    </row>
    <row r="428" spans="1:16384" ht="78.75" x14ac:dyDescent="0.25">
      <c r="A428" s="109"/>
      <c r="B428" s="109">
        <f>IF(TRIM(I428)&lt;&gt;"",COUNTA($I$6:I428),"")</f>
        <v>368</v>
      </c>
      <c r="C428" s="126">
        <v>60</v>
      </c>
      <c r="D428" s="59"/>
      <c r="E428" s="63" t="s">
        <v>2305</v>
      </c>
      <c r="F428" s="63" t="s">
        <v>2306</v>
      </c>
      <c r="G428" s="127" t="s">
        <v>446</v>
      </c>
      <c r="H428" s="128">
        <v>10950</v>
      </c>
      <c r="I428" s="14">
        <v>0</v>
      </c>
      <c r="J428" s="62">
        <f t="shared" si="7"/>
        <v>0</v>
      </c>
      <c r="K428" s="119"/>
      <c r="L428" s="26"/>
      <c r="M428" s="26"/>
    </row>
    <row r="429" spans="1:16384" ht="33.75" x14ac:dyDescent="0.25">
      <c r="A429" s="109"/>
      <c r="B429" s="109">
        <f>IF(TRIM(I429)&lt;&gt;"",COUNTA($I$6:I429),"")</f>
        <v>369</v>
      </c>
      <c r="C429" s="126">
        <v>61</v>
      </c>
      <c r="D429" s="59"/>
      <c r="E429" s="63" t="s">
        <v>2307</v>
      </c>
      <c r="F429" s="63" t="s">
        <v>2340</v>
      </c>
      <c r="G429" s="127" t="s">
        <v>403</v>
      </c>
      <c r="H429" s="128">
        <v>3400</v>
      </c>
      <c r="I429" s="14">
        <v>0</v>
      </c>
      <c r="J429" s="62">
        <f t="shared" si="7"/>
        <v>0</v>
      </c>
      <c r="K429" s="119"/>
      <c r="L429" s="26"/>
      <c r="M429" s="26"/>
    </row>
    <row r="430" spans="1:16384" ht="33.75" x14ac:dyDescent="0.25">
      <c r="A430" s="109"/>
      <c r="B430" s="109">
        <f>IF(TRIM(I430)&lt;&gt;"",COUNTA($I$6:I430),"")</f>
        <v>370</v>
      </c>
      <c r="C430" s="126">
        <v>62</v>
      </c>
      <c r="D430" s="59"/>
      <c r="E430" s="63" t="s">
        <v>2309</v>
      </c>
      <c r="F430" s="63" t="s">
        <v>2310</v>
      </c>
      <c r="G430" s="127" t="s">
        <v>446</v>
      </c>
      <c r="H430" s="128">
        <v>5300</v>
      </c>
      <c r="I430" s="14">
        <v>0</v>
      </c>
      <c r="J430" s="62">
        <f t="shared" si="7"/>
        <v>0</v>
      </c>
      <c r="K430" s="119"/>
      <c r="L430" s="26"/>
      <c r="M430" s="26"/>
    </row>
    <row r="431" spans="1:16384" ht="67.5" x14ac:dyDescent="0.25">
      <c r="A431" s="109"/>
      <c r="B431" s="109">
        <f>IF(TRIM(I431)&lt;&gt;"",COUNTA($I$6:I431),"")</f>
        <v>371</v>
      </c>
      <c r="C431" s="126">
        <v>63</v>
      </c>
      <c r="D431" s="59"/>
      <c r="E431" s="63" t="s">
        <v>2311</v>
      </c>
      <c r="F431" s="63" t="s">
        <v>2312</v>
      </c>
      <c r="G431" s="127" t="s">
        <v>446</v>
      </c>
      <c r="H431" s="128">
        <v>150</v>
      </c>
      <c r="I431" s="14">
        <v>0</v>
      </c>
      <c r="J431" s="62">
        <f t="shared" si="7"/>
        <v>0</v>
      </c>
      <c r="K431" s="119"/>
      <c r="L431" s="26"/>
      <c r="M431" s="26"/>
    </row>
    <row r="432" spans="1:16384" ht="56.25" x14ac:dyDescent="0.25">
      <c r="A432" s="109"/>
      <c r="B432" s="109">
        <f>IF(TRIM(I432)&lt;&gt;"",COUNTA($I$6:I432),"")</f>
        <v>372</v>
      </c>
      <c r="C432" s="126">
        <v>64</v>
      </c>
      <c r="D432" s="59"/>
      <c r="E432" s="63" t="s">
        <v>2313</v>
      </c>
      <c r="F432" s="63" t="s">
        <v>2314</v>
      </c>
      <c r="G432" s="127" t="s">
        <v>446</v>
      </c>
      <c r="H432" s="128">
        <v>1600</v>
      </c>
      <c r="I432" s="14">
        <v>0</v>
      </c>
      <c r="J432" s="62">
        <f t="shared" si="7"/>
        <v>0</v>
      </c>
      <c r="K432" s="119"/>
      <c r="L432" s="26"/>
      <c r="M432" s="26"/>
    </row>
    <row r="433" spans="1:13" ht="67.5" x14ac:dyDescent="0.25">
      <c r="A433" s="109"/>
      <c r="B433" s="109">
        <f>IF(TRIM(I433)&lt;&gt;"",COUNTA($I$6:I433),"")</f>
        <v>373</v>
      </c>
      <c r="C433" s="126">
        <v>65</v>
      </c>
      <c r="D433" s="59"/>
      <c r="E433" s="63" t="s">
        <v>2315</v>
      </c>
      <c r="F433" s="63" t="s">
        <v>2316</v>
      </c>
      <c r="G433" s="127" t="s">
        <v>446</v>
      </c>
      <c r="H433" s="128">
        <v>3800</v>
      </c>
      <c r="I433" s="14">
        <v>0</v>
      </c>
      <c r="J433" s="62">
        <f t="shared" si="7"/>
        <v>0</v>
      </c>
      <c r="K433" s="119"/>
      <c r="L433" s="26"/>
      <c r="M433" s="26"/>
    </row>
    <row r="434" spans="1:13" ht="67.5" x14ac:dyDescent="0.25">
      <c r="A434" s="109"/>
      <c r="B434" s="109">
        <f>IF(TRIM(I434)&lt;&gt;"",COUNTA($I$6:I434),"")</f>
        <v>374</v>
      </c>
      <c r="C434" s="126">
        <v>66</v>
      </c>
      <c r="D434" s="59"/>
      <c r="E434" s="63" t="s">
        <v>2317</v>
      </c>
      <c r="F434" s="63" t="s">
        <v>2318</v>
      </c>
      <c r="G434" s="127" t="s">
        <v>1677</v>
      </c>
      <c r="H434" s="128">
        <v>22300</v>
      </c>
      <c r="I434" s="14">
        <v>0</v>
      </c>
      <c r="J434" s="62">
        <f t="shared" si="7"/>
        <v>0</v>
      </c>
      <c r="K434" s="119"/>
      <c r="L434" s="26"/>
      <c r="M434" s="26"/>
    </row>
    <row r="435" spans="1:13" ht="56.25" x14ac:dyDescent="0.25">
      <c r="A435" s="109"/>
      <c r="B435" s="109">
        <f>IF(TRIM(I435)&lt;&gt;"",COUNTA($I$6:I435),"")</f>
        <v>375</v>
      </c>
      <c r="C435" s="126">
        <v>67</v>
      </c>
      <c r="D435" s="59"/>
      <c r="E435" s="63" t="s">
        <v>2319</v>
      </c>
      <c r="F435" s="63" t="s">
        <v>2320</v>
      </c>
      <c r="G435" s="127" t="s">
        <v>1677</v>
      </c>
      <c r="H435" s="128">
        <v>770</v>
      </c>
      <c r="I435" s="14">
        <v>0</v>
      </c>
      <c r="J435" s="62">
        <f t="shared" si="7"/>
        <v>0</v>
      </c>
      <c r="K435" s="119"/>
      <c r="L435" s="26"/>
      <c r="M435" s="26"/>
    </row>
    <row r="436" spans="1:13" ht="45" x14ac:dyDescent="0.25">
      <c r="A436" s="109"/>
      <c r="B436" s="109">
        <f>IF(TRIM(I436)&lt;&gt;"",COUNTA($I$6:I436),"")</f>
        <v>376</v>
      </c>
      <c r="C436" s="126">
        <v>68</v>
      </c>
      <c r="D436" s="59"/>
      <c r="E436" s="63" t="s">
        <v>2341</v>
      </c>
      <c r="F436" s="63"/>
      <c r="G436" s="127" t="s">
        <v>403</v>
      </c>
      <c r="H436" s="128">
        <v>230</v>
      </c>
      <c r="I436" s="14">
        <v>0</v>
      </c>
      <c r="J436" s="62">
        <f t="shared" si="7"/>
        <v>0</v>
      </c>
      <c r="K436" s="119"/>
      <c r="L436" s="26"/>
      <c r="M436" s="26"/>
    </row>
    <row r="437" spans="1:13" x14ac:dyDescent="0.25">
      <c r="A437" s="53">
        <v>3</v>
      </c>
      <c r="B437" s="53" t="str">
        <f>IF(TRIM(I437)&lt;&gt;"",COUNTA($I$6:I437),"")</f>
        <v/>
      </c>
      <c r="C437" s="300" t="s">
        <v>2535</v>
      </c>
      <c r="D437" s="111"/>
      <c r="E437" s="112" t="s">
        <v>2323</v>
      </c>
      <c r="F437" s="113"/>
      <c r="G437" s="114"/>
      <c r="H437" s="115"/>
      <c r="I437" s="1"/>
      <c r="J437" s="1">
        <f>ROUND((J438+J440+J445+J450+J452),2)</f>
        <v>0</v>
      </c>
      <c r="K437" s="119"/>
      <c r="L437" s="26"/>
      <c r="M437" s="26"/>
    </row>
    <row r="438" spans="1:13" x14ac:dyDescent="0.25">
      <c r="A438" s="120">
        <v>4</v>
      </c>
      <c r="B438" s="120" t="str">
        <f>IF(TRIM(I438)&lt;&gt;"",COUNTA($I$6:I438),"")</f>
        <v/>
      </c>
      <c r="C438" s="121">
        <v>70</v>
      </c>
      <c r="D438" s="122"/>
      <c r="E438" s="323" t="s">
        <v>2324</v>
      </c>
      <c r="F438" s="323"/>
      <c r="G438" s="123"/>
      <c r="H438" s="124"/>
      <c r="I438" s="125"/>
      <c r="J438" s="152">
        <f>ROUND(SUM(J439),2)</f>
        <v>0</v>
      </c>
      <c r="K438" s="119"/>
      <c r="L438" s="26"/>
      <c r="M438" s="26"/>
    </row>
    <row r="439" spans="1:13" ht="22.5" x14ac:dyDescent="0.25">
      <c r="A439" s="109"/>
      <c r="B439" s="109">
        <f>IF(TRIM(I439)&lt;&gt;"",COUNTA($I$6:I439),"")</f>
        <v>377</v>
      </c>
      <c r="C439" s="126">
        <v>71</v>
      </c>
      <c r="D439" s="59"/>
      <c r="E439" s="63" t="s">
        <v>2325</v>
      </c>
      <c r="F439" s="63"/>
      <c r="G439" s="127" t="s">
        <v>2</v>
      </c>
      <c r="H439" s="128">
        <v>1</v>
      </c>
      <c r="I439" s="14">
        <v>0</v>
      </c>
      <c r="J439" s="62">
        <f t="shared" si="7"/>
        <v>0</v>
      </c>
      <c r="K439" s="119"/>
      <c r="L439" s="26"/>
      <c r="M439" s="26"/>
    </row>
    <row r="440" spans="1:13" x14ac:dyDescent="0.25">
      <c r="A440" s="120">
        <v>4</v>
      </c>
      <c r="B440" s="120" t="str">
        <f>IF(TRIM(I440)&lt;&gt;"",COUNTA($I$6:I440),"")</f>
        <v/>
      </c>
      <c r="C440" s="121">
        <v>72</v>
      </c>
      <c r="D440" s="122"/>
      <c r="E440" s="323" t="s">
        <v>2303</v>
      </c>
      <c r="F440" s="323"/>
      <c r="G440" s="123"/>
      <c r="H440" s="124"/>
      <c r="I440" s="125"/>
      <c r="J440" s="152">
        <f>ROUND(SUM(J441:J444),2)</f>
        <v>0</v>
      </c>
      <c r="K440" s="119"/>
      <c r="L440" s="26"/>
      <c r="M440" s="26"/>
    </row>
    <row r="441" spans="1:13" x14ac:dyDescent="0.25">
      <c r="A441" s="109"/>
      <c r="B441" s="109">
        <f>IF(TRIM(I441)&lt;&gt;"",COUNTA($I$6:I441),"")</f>
        <v>378</v>
      </c>
      <c r="C441" s="126">
        <v>73</v>
      </c>
      <c r="D441" s="59"/>
      <c r="E441" s="63" t="s">
        <v>2304</v>
      </c>
      <c r="F441" s="63"/>
      <c r="G441" s="127" t="s">
        <v>446</v>
      </c>
      <c r="H441" s="128">
        <v>360</v>
      </c>
      <c r="I441" s="14">
        <v>0</v>
      </c>
      <c r="J441" s="62">
        <f t="shared" si="7"/>
        <v>0</v>
      </c>
      <c r="K441" s="119"/>
      <c r="L441" s="26"/>
      <c r="M441" s="26"/>
    </row>
    <row r="442" spans="1:13" ht="22.5" x14ac:dyDescent="0.25">
      <c r="A442" s="109"/>
      <c r="B442" s="109">
        <f>IF(TRIM(I442)&lt;&gt;"",COUNTA($I$6:I442),"")</f>
        <v>379</v>
      </c>
      <c r="C442" s="126">
        <v>74</v>
      </c>
      <c r="D442" s="59"/>
      <c r="E442" s="63" t="s">
        <v>2326</v>
      </c>
      <c r="F442" s="63"/>
      <c r="G442" s="127" t="s">
        <v>403</v>
      </c>
      <c r="H442" s="128">
        <v>72</v>
      </c>
      <c r="I442" s="14">
        <v>0</v>
      </c>
      <c r="J442" s="62">
        <f t="shared" si="7"/>
        <v>0</v>
      </c>
      <c r="K442" s="119"/>
      <c r="L442" s="26"/>
      <c r="M442" s="26"/>
    </row>
    <row r="443" spans="1:13" x14ac:dyDescent="0.25">
      <c r="A443" s="109"/>
      <c r="B443" s="109">
        <f>IF(TRIM(I443)&lt;&gt;"",COUNTA($I$6:I443),"")</f>
        <v>380</v>
      </c>
      <c r="C443" s="126">
        <v>75</v>
      </c>
      <c r="D443" s="59"/>
      <c r="E443" s="63" t="s">
        <v>2327</v>
      </c>
      <c r="F443" s="63"/>
      <c r="G443" s="127" t="s">
        <v>25</v>
      </c>
      <c r="H443" s="128">
        <v>90</v>
      </c>
      <c r="I443" s="14">
        <v>0</v>
      </c>
      <c r="J443" s="62">
        <f t="shared" si="7"/>
        <v>0</v>
      </c>
      <c r="K443" s="119"/>
      <c r="L443" s="26"/>
      <c r="M443" s="26"/>
    </row>
    <row r="444" spans="1:13" x14ac:dyDescent="0.25">
      <c r="A444" s="109"/>
      <c r="B444" s="109">
        <f>IF(TRIM(I444)&lt;&gt;"",COUNTA($I$6:I444),"")</f>
        <v>381</v>
      </c>
      <c r="C444" s="126">
        <v>76</v>
      </c>
      <c r="D444" s="59"/>
      <c r="E444" s="63" t="s">
        <v>2328</v>
      </c>
      <c r="F444" s="63"/>
      <c r="G444" s="127" t="s">
        <v>25</v>
      </c>
      <c r="H444" s="128">
        <v>90</v>
      </c>
      <c r="I444" s="14">
        <v>0</v>
      </c>
      <c r="J444" s="62">
        <f t="shared" si="7"/>
        <v>0</v>
      </c>
      <c r="K444" s="119"/>
      <c r="L444" s="26"/>
      <c r="M444" s="26"/>
    </row>
    <row r="445" spans="1:13" x14ac:dyDescent="0.25">
      <c r="A445" s="120">
        <v>4</v>
      </c>
      <c r="B445" s="120" t="str">
        <f>IF(TRIM(I445)&lt;&gt;"",COUNTA($I$6:I445),"")</f>
        <v/>
      </c>
      <c r="C445" s="121">
        <v>77</v>
      </c>
      <c r="D445" s="122"/>
      <c r="E445" s="323" t="s">
        <v>2329</v>
      </c>
      <c r="F445" s="323"/>
      <c r="G445" s="123"/>
      <c r="H445" s="124"/>
      <c r="I445" s="125"/>
      <c r="J445" s="152">
        <f>ROUND(SUM(J446:J449),2)</f>
        <v>0</v>
      </c>
      <c r="K445" s="119"/>
      <c r="L445" s="26"/>
      <c r="M445" s="26"/>
    </row>
    <row r="446" spans="1:13" ht="22.5" x14ac:dyDescent="0.25">
      <c r="A446" s="109"/>
      <c r="B446" s="109">
        <f>IF(TRIM(I446)&lt;&gt;"",COUNTA($I$6:I446),"")</f>
        <v>382</v>
      </c>
      <c r="C446" s="126">
        <v>78</v>
      </c>
      <c r="D446" s="59"/>
      <c r="E446" s="63" t="s">
        <v>2330</v>
      </c>
      <c r="F446" s="63"/>
      <c r="G446" s="127" t="s">
        <v>403</v>
      </c>
      <c r="H446" s="128">
        <v>17</v>
      </c>
      <c r="I446" s="14">
        <v>0</v>
      </c>
      <c r="J446" s="62">
        <f t="shared" si="7"/>
        <v>0</v>
      </c>
      <c r="K446" s="119"/>
      <c r="L446" s="26"/>
      <c r="M446" s="26"/>
    </row>
    <row r="447" spans="1:13" ht="22.5" x14ac:dyDescent="0.25">
      <c r="A447" s="109"/>
      <c r="B447" s="109">
        <f>IF(TRIM(I447)&lt;&gt;"",COUNTA($I$6:I447),"")</f>
        <v>383</v>
      </c>
      <c r="C447" s="126">
        <v>79</v>
      </c>
      <c r="D447" s="59"/>
      <c r="E447" s="63" t="s">
        <v>2331</v>
      </c>
      <c r="F447" s="63"/>
      <c r="G447" s="127" t="s">
        <v>403</v>
      </c>
      <c r="H447" s="128">
        <v>79</v>
      </c>
      <c r="I447" s="14">
        <v>0</v>
      </c>
      <c r="J447" s="62">
        <f t="shared" si="7"/>
        <v>0</v>
      </c>
      <c r="K447" s="119"/>
      <c r="L447" s="26"/>
      <c r="M447" s="26"/>
    </row>
    <row r="448" spans="1:13" x14ac:dyDescent="0.25">
      <c r="A448" s="109"/>
      <c r="B448" s="109">
        <f>IF(TRIM(I448)&lt;&gt;"",COUNTA($I$6:I448),"")</f>
        <v>384</v>
      </c>
      <c r="C448" s="126">
        <v>80</v>
      </c>
      <c r="D448" s="59"/>
      <c r="E448" s="63" t="s">
        <v>2332</v>
      </c>
      <c r="F448" s="63"/>
      <c r="G448" s="127" t="s">
        <v>446</v>
      </c>
      <c r="H448" s="128">
        <v>47</v>
      </c>
      <c r="I448" s="14">
        <v>0</v>
      </c>
      <c r="J448" s="62">
        <f t="shared" si="7"/>
        <v>0</v>
      </c>
      <c r="K448" s="119"/>
      <c r="L448" s="26"/>
      <c r="M448" s="26"/>
    </row>
    <row r="449" spans="1:13" ht="22.5" x14ac:dyDescent="0.25">
      <c r="A449" s="109"/>
      <c r="B449" s="109">
        <f>IF(TRIM(I449)&lt;&gt;"",COUNTA($I$6:I449),"")</f>
        <v>385</v>
      </c>
      <c r="C449" s="126">
        <v>81</v>
      </c>
      <c r="D449" s="59"/>
      <c r="E449" s="324" t="s">
        <v>2333</v>
      </c>
      <c r="F449" s="63"/>
      <c r="G449" s="127" t="s">
        <v>1</v>
      </c>
      <c r="H449" s="128">
        <v>45</v>
      </c>
      <c r="I449" s="14">
        <v>0</v>
      </c>
      <c r="J449" s="62">
        <f t="shared" si="7"/>
        <v>0</v>
      </c>
      <c r="K449" s="119"/>
      <c r="L449" s="26"/>
      <c r="M449" s="26"/>
    </row>
    <row r="450" spans="1:13" x14ac:dyDescent="0.25">
      <c r="A450" s="120">
        <v>4</v>
      </c>
      <c r="B450" s="120" t="str">
        <f>IF(TRIM(I450)&lt;&gt;"",COUNTA($I$6:I450),"")</f>
        <v/>
      </c>
      <c r="C450" s="121">
        <v>82</v>
      </c>
      <c r="D450" s="122"/>
      <c r="E450" s="323" t="s">
        <v>2334</v>
      </c>
      <c r="F450" s="323"/>
      <c r="G450" s="123"/>
      <c r="H450" s="124"/>
      <c r="I450" s="125"/>
      <c r="J450" s="152">
        <f>ROUND(SUM(J451),2)</f>
        <v>0</v>
      </c>
      <c r="K450" s="119"/>
      <c r="L450" s="26"/>
      <c r="M450" s="26"/>
    </row>
    <row r="451" spans="1:13" ht="22.5" x14ac:dyDescent="0.25">
      <c r="A451" s="109"/>
      <c r="B451" s="109">
        <f>IF(TRIM(I451)&lt;&gt;"",COUNTA($I$6:I451),"")</f>
        <v>386</v>
      </c>
      <c r="C451" s="126">
        <v>83</v>
      </c>
      <c r="D451" s="59"/>
      <c r="E451" s="63" t="s">
        <v>2335</v>
      </c>
      <c r="F451" s="63"/>
      <c r="G451" s="127" t="s">
        <v>25</v>
      </c>
      <c r="H451" s="128">
        <v>90</v>
      </c>
      <c r="I451" s="14">
        <v>0</v>
      </c>
      <c r="J451" s="62">
        <f t="shared" si="7"/>
        <v>0</v>
      </c>
      <c r="K451" s="119"/>
      <c r="L451" s="26"/>
      <c r="M451" s="26"/>
    </row>
    <row r="452" spans="1:13" x14ac:dyDescent="0.25">
      <c r="A452" s="120">
        <v>4</v>
      </c>
      <c r="B452" s="120" t="str">
        <f>IF(TRIM(I452)&lt;&gt;"",COUNTA($I$6:I452),"")</f>
        <v/>
      </c>
      <c r="C452" s="121">
        <v>84</v>
      </c>
      <c r="D452" s="122"/>
      <c r="E452" s="323" t="s">
        <v>2336</v>
      </c>
      <c r="F452" s="323"/>
      <c r="G452" s="123"/>
      <c r="H452" s="124"/>
      <c r="I452" s="125"/>
      <c r="J452" s="152">
        <f>ROUND(SUM(J453),2)</f>
        <v>0</v>
      </c>
      <c r="K452" s="119"/>
      <c r="L452" s="26"/>
      <c r="M452" s="26"/>
    </row>
    <row r="453" spans="1:13" x14ac:dyDescent="0.25">
      <c r="A453" s="109"/>
      <c r="B453" s="109">
        <f>IF(TRIM(I453)&lt;&gt;"",COUNTA($I$6:I453),"")</f>
        <v>387</v>
      </c>
      <c r="C453" s="126">
        <v>85</v>
      </c>
      <c r="D453" s="59"/>
      <c r="E453" s="63" t="s">
        <v>2337</v>
      </c>
      <c r="F453" s="63"/>
      <c r="G453" s="127" t="s">
        <v>446</v>
      </c>
      <c r="H453" s="128">
        <v>316</v>
      </c>
      <c r="I453" s="14">
        <v>0</v>
      </c>
      <c r="J453" s="62">
        <f t="shared" si="7"/>
        <v>0</v>
      </c>
      <c r="K453" s="119"/>
      <c r="L453" s="26"/>
      <c r="M453" s="26"/>
    </row>
    <row r="454" spans="1:13" ht="22.5" x14ac:dyDescent="0.25">
      <c r="A454" s="40">
        <v>1</v>
      </c>
      <c r="B454" s="40" t="str">
        <f>IF(TRIM(I454)&lt;&gt;"",COUNTA($I$6:I454),"")</f>
        <v/>
      </c>
      <c r="C454" s="296" t="s">
        <v>27</v>
      </c>
      <c r="D454" s="313" t="s">
        <v>28</v>
      </c>
      <c r="E454" s="319" t="s">
        <v>3125</v>
      </c>
      <c r="F454" s="332"/>
      <c r="G454" s="342"/>
      <c r="H454" s="344"/>
      <c r="I454" s="345"/>
      <c r="J454" s="346">
        <f>J455</f>
        <v>0</v>
      </c>
      <c r="K454" s="26"/>
      <c r="L454" s="26"/>
      <c r="M454" s="26"/>
    </row>
    <row r="455" spans="1:13" x14ac:dyDescent="0.25">
      <c r="A455" s="46">
        <v>2</v>
      </c>
      <c r="B455" s="46" t="str">
        <f>IF(TRIM(I455)&lt;&gt;"",COUNTA($I$6:I455),"")</f>
        <v/>
      </c>
      <c r="C455" s="297" t="s">
        <v>27</v>
      </c>
      <c r="D455" s="47" t="s">
        <v>29</v>
      </c>
      <c r="E455" s="83" t="s">
        <v>30</v>
      </c>
      <c r="F455" s="84"/>
      <c r="G455" s="48"/>
      <c r="H455" s="49"/>
      <c r="I455" s="50"/>
      <c r="J455" s="153">
        <f>J456+J470+J478+J484</f>
        <v>0</v>
      </c>
      <c r="K455" s="154"/>
      <c r="L455" s="26"/>
      <c r="M455" s="26"/>
    </row>
    <row r="456" spans="1:13" x14ac:dyDescent="0.25">
      <c r="A456" s="53">
        <v>3</v>
      </c>
      <c r="B456" s="53" t="str">
        <f>IF(TRIM(I456)&lt;&gt;"",COUNTA($I$6:I456),"")</f>
        <v/>
      </c>
      <c r="C456" s="300" t="s">
        <v>27</v>
      </c>
      <c r="D456" s="111" t="s">
        <v>31</v>
      </c>
      <c r="E456" s="112" t="s">
        <v>32</v>
      </c>
      <c r="F456" s="113"/>
      <c r="G456" s="114"/>
      <c r="H456" s="115"/>
      <c r="I456" s="1"/>
      <c r="J456" s="155">
        <f>ROUND(SUM(J457:J469),2)</f>
        <v>0</v>
      </c>
      <c r="K456" s="26"/>
      <c r="L456" s="26"/>
      <c r="M456" s="26"/>
    </row>
    <row r="457" spans="1:13" ht="22.5" x14ac:dyDescent="0.25">
      <c r="A457" s="58"/>
      <c r="B457" s="58">
        <f>IF(TRIM(I457)&lt;&gt;"",COUNTA($I$6:I457),"")</f>
        <v>388</v>
      </c>
      <c r="C457" s="266" t="s">
        <v>27</v>
      </c>
      <c r="D457" s="156" t="s">
        <v>39</v>
      </c>
      <c r="E457" s="157" t="s">
        <v>40</v>
      </c>
      <c r="F457" s="96"/>
      <c r="G457" s="94" t="s">
        <v>26</v>
      </c>
      <c r="H457" s="73">
        <v>2415</v>
      </c>
      <c r="I457" s="4">
        <v>0</v>
      </c>
      <c r="J457" s="62">
        <f t="shared" si="7"/>
        <v>0</v>
      </c>
      <c r="K457" s="26"/>
      <c r="L457" s="26"/>
      <c r="M457" s="26"/>
    </row>
    <row r="458" spans="1:13" ht="90" x14ac:dyDescent="0.25">
      <c r="A458" s="58"/>
      <c r="B458" s="58">
        <f>IF(TRIM(I458)&lt;&gt;"",COUNTA($I$6:I458),"")</f>
        <v>389</v>
      </c>
      <c r="C458" s="266" t="s">
        <v>27</v>
      </c>
      <c r="D458" s="156" t="s">
        <v>41</v>
      </c>
      <c r="E458" s="157" t="s">
        <v>42</v>
      </c>
      <c r="F458" s="96"/>
      <c r="G458" s="94" t="s">
        <v>26</v>
      </c>
      <c r="H458" s="73">
        <v>146</v>
      </c>
      <c r="I458" s="4">
        <v>0</v>
      </c>
      <c r="J458" s="62">
        <f t="shared" si="7"/>
        <v>0</v>
      </c>
      <c r="K458" s="26"/>
      <c r="L458" s="26"/>
      <c r="M458" s="26"/>
    </row>
    <row r="459" spans="1:13" x14ac:dyDescent="0.25">
      <c r="A459" s="58"/>
      <c r="B459" s="58">
        <f>IF(TRIM(I459)&lt;&gt;"",COUNTA($I$6:I459),"")</f>
        <v>390</v>
      </c>
      <c r="C459" s="266" t="s">
        <v>27</v>
      </c>
      <c r="D459" s="156" t="s">
        <v>43</v>
      </c>
      <c r="E459" s="157" t="s">
        <v>44</v>
      </c>
      <c r="F459" s="334"/>
      <c r="G459" s="94" t="s">
        <v>26</v>
      </c>
      <c r="H459" s="73">
        <v>2025</v>
      </c>
      <c r="I459" s="4">
        <v>0</v>
      </c>
      <c r="J459" s="62">
        <f t="shared" si="7"/>
        <v>0</v>
      </c>
      <c r="K459" s="26"/>
      <c r="L459" s="26"/>
      <c r="M459" s="26"/>
    </row>
    <row r="460" spans="1:13" ht="90" x14ac:dyDescent="0.25">
      <c r="A460" s="58"/>
      <c r="B460" s="58">
        <f>IF(TRIM(I460)&lt;&gt;"",COUNTA($I$6:I460),"")</f>
        <v>391</v>
      </c>
      <c r="C460" s="266" t="s">
        <v>27</v>
      </c>
      <c r="D460" s="156" t="s">
        <v>45</v>
      </c>
      <c r="E460" s="157" t="s">
        <v>46</v>
      </c>
      <c r="F460" s="96"/>
      <c r="G460" s="94" t="s">
        <v>26</v>
      </c>
      <c r="H460" s="73">
        <v>24</v>
      </c>
      <c r="I460" s="4">
        <v>0</v>
      </c>
      <c r="J460" s="62">
        <f t="shared" si="7"/>
        <v>0</v>
      </c>
      <c r="K460" s="26"/>
      <c r="L460" s="26"/>
      <c r="M460" s="26"/>
    </row>
    <row r="461" spans="1:13" x14ac:dyDescent="0.25">
      <c r="A461" s="58"/>
      <c r="B461" s="58">
        <f>IF(TRIM(I461)&lt;&gt;"",COUNTA($I$6:I461),"")</f>
        <v>392</v>
      </c>
      <c r="C461" s="266" t="s">
        <v>27</v>
      </c>
      <c r="D461" s="156" t="s">
        <v>47</v>
      </c>
      <c r="E461" s="157" t="s">
        <v>48</v>
      </c>
      <c r="F461" s="334"/>
      <c r="G461" s="94" t="s">
        <v>26</v>
      </c>
      <c r="H461" s="73">
        <v>219</v>
      </c>
      <c r="I461" s="4">
        <v>0</v>
      </c>
      <c r="J461" s="62">
        <f t="shared" si="7"/>
        <v>0</v>
      </c>
      <c r="K461" s="26"/>
      <c r="L461" s="26"/>
      <c r="M461" s="26"/>
    </row>
    <row r="462" spans="1:13" ht="22.5" x14ac:dyDescent="0.25">
      <c r="A462" s="58"/>
      <c r="B462" s="58">
        <f>IF(TRIM(I462)&lt;&gt;"",COUNTA($I$6:I462),"")</f>
        <v>393</v>
      </c>
      <c r="C462" s="266" t="s">
        <v>27</v>
      </c>
      <c r="D462" s="156" t="s">
        <v>49</v>
      </c>
      <c r="E462" s="157" t="s">
        <v>50</v>
      </c>
      <c r="F462" s="96"/>
      <c r="G462" s="94" t="s">
        <v>1</v>
      </c>
      <c r="H462" s="73">
        <v>43</v>
      </c>
      <c r="I462" s="4">
        <v>0</v>
      </c>
      <c r="J462" s="62">
        <f t="shared" si="7"/>
        <v>0</v>
      </c>
      <c r="K462" s="26"/>
      <c r="L462" s="26"/>
      <c r="M462" s="26"/>
    </row>
    <row r="463" spans="1:13" x14ac:dyDescent="0.25">
      <c r="A463" s="58"/>
      <c r="B463" s="58">
        <f>IF(TRIM(I463)&lt;&gt;"",COUNTA($I$6:I463),"")</f>
        <v>394</v>
      </c>
      <c r="C463" s="266" t="s">
        <v>27</v>
      </c>
      <c r="D463" s="156" t="s">
        <v>51</v>
      </c>
      <c r="E463" s="157" t="s">
        <v>52</v>
      </c>
      <c r="F463" s="96"/>
      <c r="G463" s="94" t="s">
        <v>1</v>
      </c>
      <c r="H463" s="73">
        <v>24</v>
      </c>
      <c r="I463" s="4">
        <v>0</v>
      </c>
      <c r="J463" s="62">
        <f t="shared" si="7"/>
        <v>0</v>
      </c>
      <c r="K463" s="26"/>
      <c r="L463" s="26"/>
      <c r="M463" s="26"/>
    </row>
    <row r="464" spans="1:13" ht="45" x14ac:dyDescent="0.25">
      <c r="A464" s="58"/>
      <c r="B464" s="58">
        <f>IF(TRIM(I464)&lt;&gt;"",COUNTA($I$6:I464),"")</f>
        <v>395</v>
      </c>
      <c r="C464" s="266" t="s">
        <v>27</v>
      </c>
      <c r="D464" s="156" t="s">
        <v>53</v>
      </c>
      <c r="E464" s="157" t="s">
        <v>54</v>
      </c>
      <c r="F464" s="158" t="s">
        <v>55</v>
      </c>
      <c r="G464" s="94" t="s">
        <v>1</v>
      </c>
      <c r="H464" s="73">
        <v>43</v>
      </c>
      <c r="I464" s="4">
        <v>0</v>
      </c>
      <c r="J464" s="62">
        <f t="shared" si="7"/>
        <v>0</v>
      </c>
      <c r="K464" s="26"/>
      <c r="L464" s="26"/>
      <c r="M464" s="26"/>
    </row>
    <row r="465" spans="1:13" ht="33.75" x14ac:dyDescent="0.25">
      <c r="A465" s="58"/>
      <c r="B465" s="58">
        <f>IF(TRIM(I465)&lt;&gt;"",COUNTA($I$6:I465),"")</f>
        <v>396</v>
      </c>
      <c r="C465" s="266" t="s">
        <v>27</v>
      </c>
      <c r="D465" s="156" t="s">
        <v>56</v>
      </c>
      <c r="E465" s="158" t="s">
        <v>57</v>
      </c>
      <c r="F465" s="158" t="s">
        <v>55</v>
      </c>
      <c r="G465" s="94" t="s">
        <v>1</v>
      </c>
      <c r="H465" s="73">
        <v>24</v>
      </c>
      <c r="I465" s="4">
        <v>0</v>
      </c>
      <c r="J465" s="62">
        <f t="shared" si="7"/>
        <v>0</v>
      </c>
      <c r="K465" s="26"/>
      <c r="L465" s="26"/>
      <c r="M465" s="26"/>
    </row>
    <row r="466" spans="1:13" ht="56.25" x14ac:dyDescent="0.25">
      <c r="A466" s="58"/>
      <c r="B466" s="58">
        <f>IF(TRIM(I466)&lt;&gt;"",COUNTA($I$6:I466),"")</f>
        <v>397</v>
      </c>
      <c r="C466" s="266" t="s">
        <v>27</v>
      </c>
      <c r="D466" s="156" t="s">
        <v>58</v>
      </c>
      <c r="E466" s="157" t="s">
        <v>59</v>
      </c>
      <c r="F466" s="96" t="s">
        <v>60</v>
      </c>
      <c r="G466" s="94" t="s">
        <v>1</v>
      </c>
      <c r="H466" s="73">
        <v>3</v>
      </c>
      <c r="I466" s="4">
        <v>0</v>
      </c>
      <c r="J466" s="62">
        <f t="shared" si="7"/>
        <v>0</v>
      </c>
      <c r="K466" s="26"/>
      <c r="L466" s="26"/>
      <c r="M466" s="26"/>
    </row>
    <row r="467" spans="1:13" ht="56.25" x14ac:dyDescent="0.25">
      <c r="A467" s="58"/>
      <c r="B467" s="58">
        <f>IF(TRIM(I467)&lt;&gt;"",COUNTA($I$6:I467),"")</f>
        <v>398</v>
      </c>
      <c r="C467" s="266" t="s">
        <v>27</v>
      </c>
      <c r="D467" s="156" t="s">
        <v>61</v>
      </c>
      <c r="E467" s="157" t="s">
        <v>62</v>
      </c>
      <c r="F467" s="96"/>
      <c r="G467" s="94" t="s">
        <v>1</v>
      </c>
      <c r="H467" s="73">
        <v>51</v>
      </c>
      <c r="I467" s="4">
        <v>0</v>
      </c>
      <c r="J467" s="62">
        <f t="shared" si="7"/>
        <v>0</v>
      </c>
      <c r="K467" s="26"/>
      <c r="L467" s="26"/>
      <c r="M467" s="26"/>
    </row>
    <row r="468" spans="1:13" ht="22.5" x14ac:dyDescent="0.25">
      <c r="A468" s="58"/>
      <c r="B468" s="58">
        <f>IF(TRIM(I468)&lt;&gt;"",COUNTA($I$6:I468),"")</f>
        <v>399</v>
      </c>
      <c r="C468" s="266" t="s">
        <v>27</v>
      </c>
      <c r="D468" s="156" t="s">
        <v>63</v>
      </c>
      <c r="E468" s="157" t="s">
        <v>64</v>
      </c>
      <c r="F468" s="96"/>
      <c r="G468" s="94" t="s">
        <v>1</v>
      </c>
      <c r="H468" s="73">
        <v>79</v>
      </c>
      <c r="I468" s="4">
        <v>0</v>
      </c>
      <c r="J468" s="62">
        <f t="shared" si="7"/>
        <v>0</v>
      </c>
      <c r="K468" s="26"/>
      <c r="L468" s="26"/>
      <c r="M468" s="26"/>
    </row>
    <row r="469" spans="1:13" ht="45" x14ac:dyDescent="0.25">
      <c r="A469" s="58"/>
      <c r="B469" s="58">
        <f>IF(TRIM(I469)&lt;&gt;"",COUNTA($I$6:I469),"")</f>
        <v>400</v>
      </c>
      <c r="C469" s="266" t="s">
        <v>27</v>
      </c>
      <c r="D469" s="156" t="s">
        <v>65</v>
      </c>
      <c r="E469" s="157" t="s">
        <v>66</v>
      </c>
      <c r="F469" s="96"/>
      <c r="G469" s="94" t="s">
        <v>1</v>
      </c>
      <c r="H469" s="73">
        <v>2</v>
      </c>
      <c r="I469" s="4">
        <v>0</v>
      </c>
      <c r="J469" s="62">
        <f t="shared" si="7"/>
        <v>0</v>
      </c>
      <c r="K469" s="26"/>
      <c r="L469" s="26"/>
      <c r="M469" s="26"/>
    </row>
    <row r="470" spans="1:13" x14ac:dyDescent="0.25">
      <c r="A470" s="53">
        <v>3</v>
      </c>
      <c r="B470" s="53" t="str">
        <f>IF(TRIM(I470)&lt;&gt;"",COUNTA($I$6:I470),"")</f>
        <v/>
      </c>
      <c r="C470" s="300" t="s">
        <v>27</v>
      </c>
      <c r="D470" s="111" t="s">
        <v>33</v>
      </c>
      <c r="E470" s="112" t="s">
        <v>34</v>
      </c>
      <c r="F470" s="113"/>
      <c r="G470" s="114"/>
      <c r="H470" s="115"/>
      <c r="I470" s="1"/>
      <c r="J470" s="155">
        <f>ROUND(SUM(J471:J477),2)</f>
        <v>0</v>
      </c>
      <c r="K470" s="26"/>
      <c r="L470" s="26"/>
      <c r="M470" s="26"/>
    </row>
    <row r="471" spans="1:13" ht="112.5" x14ac:dyDescent="0.25">
      <c r="A471" s="58"/>
      <c r="B471" s="58">
        <f>IF(TRIM(I471)&lt;&gt;"",COUNTA($I$6:I471),"")</f>
        <v>401</v>
      </c>
      <c r="C471" s="266" t="s">
        <v>27</v>
      </c>
      <c r="D471" s="93" t="s">
        <v>67</v>
      </c>
      <c r="E471" s="157" t="s">
        <v>68</v>
      </c>
      <c r="F471" s="67"/>
      <c r="G471" s="94" t="s">
        <v>1</v>
      </c>
      <c r="H471" s="73">
        <v>3</v>
      </c>
      <c r="I471" s="4">
        <v>0</v>
      </c>
      <c r="J471" s="62">
        <f t="shared" si="7"/>
        <v>0</v>
      </c>
      <c r="K471" s="26"/>
      <c r="L471" s="26"/>
      <c r="M471" s="26"/>
    </row>
    <row r="472" spans="1:13" ht="22.5" x14ac:dyDescent="0.25">
      <c r="A472" s="58"/>
      <c r="B472" s="58">
        <f>IF(TRIM(I472)&lt;&gt;"",COUNTA($I$6:I472),"")</f>
        <v>402</v>
      </c>
      <c r="C472" s="266" t="s">
        <v>27</v>
      </c>
      <c r="D472" s="93" t="s">
        <v>69</v>
      </c>
      <c r="E472" s="157" t="s">
        <v>70</v>
      </c>
      <c r="F472" s="67"/>
      <c r="G472" s="94" t="s">
        <v>1</v>
      </c>
      <c r="H472" s="73">
        <v>3</v>
      </c>
      <c r="I472" s="4">
        <v>0</v>
      </c>
      <c r="J472" s="62">
        <f t="shared" si="7"/>
        <v>0</v>
      </c>
      <c r="K472" s="26"/>
      <c r="L472" s="26"/>
      <c r="M472" s="26"/>
    </row>
    <row r="473" spans="1:13" ht="78.75" x14ac:dyDescent="0.25">
      <c r="A473" s="58"/>
      <c r="B473" s="58">
        <f>IF(TRIM(I473)&lt;&gt;"",COUNTA($I$6:I473),"")</f>
        <v>403</v>
      </c>
      <c r="C473" s="266" t="s">
        <v>27</v>
      </c>
      <c r="D473" s="93" t="s">
        <v>71</v>
      </c>
      <c r="E473" s="157" t="s">
        <v>72</v>
      </c>
      <c r="F473" s="67"/>
      <c r="G473" s="94" t="s">
        <v>1</v>
      </c>
      <c r="H473" s="73">
        <v>51</v>
      </c>
      <c r="I473" s="4">
        <v>0</v>
      </c>
      <c r="J473" s="62">
        <f t="shared" si="7"/>
        <v>0</v>
      </c>
      <c r="K473" s="26"/>
      <c r="L473" s="26"/>
      <c r="M473" s="26"/>
    </row>
    <row r="474" spans="1:13" ht="22.5" x14ac:dyDescent="0.25">
      <c r="A474" s="58"/>
      <c r="B474" s="58">
        <f>IF(TRIM(I474)&lt;&gt;"",COUNTA($I$6:I474),"")</f>
        <v>404</v>
      </c>
      <c r="C474" s="266" t="s">
        <v>27</v>
      </c>
      <c r="D474" s="93" t="s">
        <v>73</v>
      </c>
      <c r="E474" s="157" t="s">
        <v>70</v>
      </c>
      <c r="F474" s="67"/>
      <c r="G474" s="94" t="s">
        <v>1</v>
      </c>
      <c r="H474" s="73">
        <v>51</v>
      </c>
      <c r="I474" s="4">
        <v>0</v>
      </c>
      <c r="J474" s="62">
        <f t="shared" si="7"/>
        <v>0</v>
      </c>
      <c r="K474" s="26"/>
      <c r="L474" s="26"/>
      <c r="M474" s="26"/>
    </row>
    <row r="475" spans="1:13" x14ac:dyDescent="0.25">
      <c r="A475" s="58"/>
      <c r="B475" s="58">
        <f>IF(TRIM(I475)&lt;&gt;"",COUNTA($I$6:I475),"")</f>
        <v>405</v>
      </c>
      <c r="C475" s="266" t="s">
        <v>27</v>
      </c>
      <c r="D475" s="93" t="s">
        <v>74</v>
      </c>
      <c r="E475" s="158" t="s">
        <v>75</v>
      </c>
      <c r="F475" s="67"/>
      <c r="G475" s="94" t="s">
        <v>1</v>
      </c>
      <c r="H475" s="73">
        <v>3</v>
      </c>
      <c r="I475" s="4">
        <v>0</v>
      </c>
      <c r="J475" s="62">
        <f t="shared" si="7"/>
        <v>0</v>
      </c>
      <c r="K475" s="26"/>
      <c r="L475" s="26"/>
      <c r="M475" s="26"/>
    </row>
    <row r="476" spans="1:13" x14ac:dyDescent="0.25">
      <c r="A476" s="58"/>
      <c r="B476" s="58">
        <f>IF(TRIM(I476)&lt;&gt;"",COUNTA($I$6:I476),"")</f>
        <v>406</v>
      </c>
      <c r="C476" s="266" t="s">
        <v>27</v>
      </c>
      <c r="D476" s="93" t="s">
        <v>76</v>
      </c>
      <c r="E476" s="158" t="s">
        <v>77</v>
      </c>
      <c r="F476" s="67"/>
      <c r="G476" s="94" t="s">
        <v>1</v>
      </c>
      <c r="H476" s="73">
        <v>22</v>
      </c>
      <c r="I476" s="4">
        <v>0</v>
      </c>
      <c r="J476" s="62">
        <f t="shared" si="7"/>
        <v>0</v>
      </c>
      <c r="K476" s="26"/>
      <c r="L476" s="26"/>
      <c r="M476" s="26"/>
    </row>
    <row r="477" spans="1:13" x14ac:dyDescent="0.25">
      <c r="A477" s="58"/>
      <c r="B477" s="58">
        <f>IF(TRIM(I477)&lt;&gt;"",COUNTA($I$6:I477),"")</f>
        <v>407</v>
      </c>
      <c r="C477" s="266" t="s">
        <v>27</v>
      </c>
      <c r="D477" s="93" t="s">
        <v>78</v>
      </c>
      <c r="E477" s="158" t="s">
        <v>79</v>
      </c>
      <c r="F477" s="67"/>
      <c r="G477" s="94" t="s">
        <v>1</v>
      </c>
      <c r="H477" s="73">
        <v>3</v>
      </c>
      <c r="I477" s="4">
        <v>0</v>
      </c>
      <c r="J477" s="62">
        <f t="shared" ref="J477:J539" si="8">IF(ISNUMBER(H477),ROUND(H477*I477,2),"")</f>
        <v>0</v>
      </c>
      <c r="K477" s="26"/>
      <c r="L477" s="26"/>
      <c r="M477" s="26"/>
    </row>
    <row r="478" spans="1:13" x14ac:dyDescent="0.25">
      <c r="A478" s="53">
        <v>3</v>
      </c>
      <c r="B478" s="53" t="str">
        <f>IF(TRIM(I478)&lt;&gt;"",COUNTA($I$6:I478),"")</f>
        <v/>
      </c>
      <c r="C478" s="300" t="s">
        <v>27</v>
      </c>
      <c r="D478" s="111" t="s">
        <v>35</v>
      </c>
      <c r="E478" s="112" t="s">
        <v>80</v>
      </c>
      <c r="F478" s="113"/>
      <c r="G478" s="114"/>
      <c r="H478" s="115"/>
      <c r="I478" s="1"/>
      <c r="J478" s="1">
        <f>ROUND(SUM(J479:J483),2)</f>
        <v>0</v>
      </c>
      <c r="K478" s="26"/>
      <c r="L478" s="26"/>
      <c r="M478" s="26"/>
    </row>
    <row r="479" spans="1:13" ht="270" x14ac:dyDescent="0.25">
      <c r="A479" s="58"/>
      <c r="B479" s="58">
        <f>IF(TRIM(I479)&lt;&gt;"",COUNTA($I$6:I479),"")</f>
        <v>408</v>
      </c>
      <c r="C479" s="266" t="s">
        <v>27</v>
      </c>
      <c r="D479" s="93" t="s">
        <v>81</v>
      </c>
      <c r="E479" s="327" t="s">
        <v>2468</v>
      </c>
      <c r="F479" s="67"/>
      <c r="G479" s="94" t="s">
        <v>1</v>
      </c>
      <c r="H479" s="73">
        <v>6</v>
      </c>
      <c r="I479" s="4">
        <v>0</v>
      </c>
      <c r="J479" s="62">
        <f t="shared" si="8"/>
        <v>0</v>
      </c>
      <c r="K479" s="26"/>
      <c r="L479" s="26"/>
      <c r="M479" s="26"/>
    </row>
    <row r="480" spans="1:13" x14ac:dyDescent="0.25">
      <c r="A480" s="58"/>
      <c r="B480" s="58">
        <f>IF(TRIM(I480)&lt;&gt;"",COUNTA($I$6:I480),"")</f>
        <v>409</v>
      </c>
      <c r="C480" s="266" t="s">
        <v>27</v>
      </c>
      <c r="D480" s="93" t="s">
        <v>82</v>
      </c>
      <c r="E480" s="158" t="s">
        <v>83</v>
      </c>
      <c r="F480" s="67"/>
      <c r="G480" s="94" t="s">
        <v>1</v>
      </c>
      <c r="H480" s="73">
        <v>6</v>
      </c>
      <c r="I480" s="4">
        <v>0</v>
      </c>
      <c r="J480" s="62">
        <f t="shared" si="8"/>
        <v>0</v>
      </c>
      <c r="K480" s="26"/>
      <c r="L480" s="26"/>
      <c r="M480" s="26"/>
    </row>
    <row r="481" spans="1:13" ht="281.25" x14ac:dyDescent="0.25">
      <c r="A481" s="58"/>
      <c r="B481" s="58">
        <f>IF(TRIM(I481)&lt;&gt;"",COUNTA($I$6:I481),"")</f>
        <v>410</v>
      </c>
      <c r="C481" s="266" t="s">
        <v>27</v>
      </c>
      <c r="D481" s="93" t="s">
        <v>84</v>
      </c>
      <c r="E481" s="157" t="s">
        <v>2469</v>
      </c>
      <c r="F481" s="67"/>
      <c r="G481" s="94" t="s">
        <v>1</v>
      </c>
      <c r="H481" s="73">
        <v>70</v>
      </c>
      <c r="I481" s="4">
        <v>0</v>
      </c>
      <c r="J481" s="62">
        <f t="shared" si="8"/>
        <v>0</v>
      </c>
      <c r="K481" s="26"/>
      <c r="L481" s="26"/>
      <c r="M481" s="26"/>
    </row>
    <row r="482" spans="1:13" ht="22.5" x14ac:dyDescent="0.25">
      <c r="A482" s="58"/>
      <c r="B482" s="58">
        <f>IF(TRIM(I482)&lt;&gt;"",COUNTA($I$6:I482),"")</f>
        <v>411</v>
      </c>
      <c r="C482" s="266" t="s">
        <v>27</v>
      </c>
      <c r="D482" s="93" t="s">
        <v>85</v>
      </c>
      <c r="E482" s="158" t="s">
        <v>86</v>
      </c>
      <c r="F482" s="67"/>
      <c r="G482" s="94" t="s">
        <v>1</v>
      </c>
      <c r="H482" s="73">
        <v>70</v>
      </c>
      <c r="I482" s="4">
        <v>0</v>
      </c>
      <c r="J482" s="62">
        <f t="shared" si="8"/>
        <v>0</v>
      </c>
      <c r="K482" s="26"/>
      <c r="L482" s="26"/>
      <c r="M482" s="26"/>
    </row>
    <row r="483" spans="1:13" ht="270" x14ac:dyDescent="0.25">
      <c r="A483" s="58"/>
      <c r="B483" s="58">
        <f>IF(TRIM(I483)&lt;&gt;"",COUNTA($I$6:I483),"")</f>
        <v>412</v>
      </c>
      <c r="C483" s="266" t="s">
        <v>27</v>
      </c>
      <c r="D483" s="93" t="s">
        <v>87</v>
      </c>
      <c r="E483" s="157" t="s">
        <v>2470</v>
      </c>
      <c r="F483" s="67"/>
      <c r="G483" s="94" t="s">
        <v>1</v>
      </c>
      <c r="H483" s="73">
        <v>9</v>
      </c>
      <c r="I483" s="4">
        <v>0</v>
      </c>
      <c r="J483" s="62">
        <f t="shared" si="8"/>
        <v>0</v>
      </c>
      <c r="K483" s="159"/>
      <c r="L483" s="26"/>
      <c r="M483" s="26"/>
    </row>
    <row r="484" spans="1:13" x14ac:dyDescent="0.25">
      <c r="A484" s="53">
        <v>3</v>
      </c>
      <c r="B484" s="53" t="str">
        <f>IF(TRIM(I484)&lt;&gt;"",COUNTA($I$6:I484),"")</f>
        <v/>
      </c>
      <c r="C484" s="300" t="s">
        <v>27</v>
      </c>
      <c r="D484" s="111" t="s">
        <v>37</v>
      </c>
      <c r="E484" s="112" t="s">
        <v>38</v>
      </c>
      <c r="F484" s="113"/>
      <c r="G484" s="114"/>
      <c r="H484" s="115"/>
      <c r="I484" s="1"/>
      <c r="J484" s="1">
        <f>ROUND(SUM(J485:J564),2)</f>
        <v>0</v>
      </c>
      <c r="K484" s="26"/>
      <c r="L484" s="26"/>
      <c r="M484" s="26"/>
    </row>
    <row r="485" spans="1:13" ht="45" x14ac:dyDescent="0.25">
      <c r="A485" s="58"/>
      <c r="B485" s="58">
        <f>IF(TRIM(I485)&lt;&gt;"",COUNTA($I$6:I485),"")</f>
        <v>413</v>
      </c>
      <c r="C485" s="266" t="s">
        <v>27</v>
      </c>
      <c r="D485" s="93" t="s">
        <v>88</v>
      </c>
      <c r="E485" s="157" t="s">
        <v>2471</v>
      </c>
      <c r="F485" s="67"/>
      <c r="G485" s="94" t="s">
        <v>26</v>
      </c>
      <c r="H485" s="73">
        <v>30</v>
      </c>
      <c r="I485" s="4">
        <v>0</v>
      </c>
      <c r="J485" s="62">
        <f t="shared" si="8"/>
        <v>0</v>
      </c>
      <c r="K485" s="26"/>
      <c r="L485" s="26"/>
      <c r="M485" s="26"/>
    </row>
    <row r="486" spans="1:13" x14ac:dyDescent="0.25">
      <c r="A486" s="58"/>
      <c r="B486" s="58">
        <f>IF(TRIM(I486)&lt;&gt;"",COUNTA($I$6:I486),"")</f>
        <v>414</v>
      </c>
      <c r="C486" s="266" t="s">
        <v>27</v>
      </c>
      <c r="D486" s="93" t="s">
        <v>89</v>
      </c>
      <c r="E486" s="160" t="s">
        <v>2472</v>
      </c>
      <c r="F486" s="67"/>
      <c r="G486" s="94" t="s">
        <v>26</v>
      </c>
      <c r="H486" s="73">
        <v>869</v>
      </c>
      <c r="I486" s="4">
        <v>0</v>
      </c>
      <c r="J486" s="62">
        <f t="shared" si="8"/>
        <v>0</v>
      </c>
      <c r="K486" s="26"/>
      <c r="L486" s="26"/>
      <c r="M486" s="26"/>
    </row>
    <row r="487" spans="1:13" x14ac:dyDescent="0.25">
      <c r="A487" s="58"/>
      <c r="B487" s="58">
        <f>IF(TRIM(I487)&lt;&gt;"",COUNTA($I$6:I487),"")</f>
        <v>415</v>
      </c>
      <c r="C487" s="266" t="s">
        <v>27</v>
      </c>
      <c r="D487" s="93" t="s">
        <v>90</v>
      </c>
      <c r="E487" s="160" t="s">
        <v>2473</v>
      </c>
      <c r="F487" s="67"/>
      <c r="G487" s="94" t="s">
        <v>26</v>
      </c>
      <c r="H487" s="73">
        <v>211</v>
      </c>
      <c r="I487" s="4">
        <v>0</v>
      </c>
      <c r="J487" s="62">
        <f t="shared" si="8"/>
        <v>0</v>
      </c>
      <c r="K487" s="26"/>
      <c r="L487" s="26"/>
      <c r="M487" s="26"/>
    </row>
    <row r="488" spans="1:13" x14ac:dyDescent="0.25">
      <c r="A488" s="58"/>
      <c r="B488" s="58">
        <f>IF(TRIM(I488)&lt;&gt;"",COUNTA($I$6:I488),"")</f>
        <v>416</v>
      </c>
      <c r="C488" s="266" t="s">
        <v>27</v>
      </c>
      <c r="D488" s="93" t="s">
        <v>91</v>
      </c>
      <c r="E488" s="160" t="s">
        <v>2474</v>
      </c>
      <c r="F488" s="67"/>
      <c r="G488" s="94" t="s">
        <v>26</v>
      </c>
      <c r="H488" s="73">
        <v>7</v>
      </c>
      <c r="I488" s="4">
        <v>0</v>
      </c>
      <c r="J488" s="62">
        <f t="shared" si="8"/>
        <v>0</v>
      </c>
      <c r="K488" s="26"/>
      <c r="L488" s="26"/>
      <c r="M488" s="26"/>
    </row>
    <row r="489" spans="1:13" x14ac:dyDescent="0.25">
      <c r="A489" s="58"/>
      <c r="B489" s="58">
        <f>IF(TRIM(I489)&lt;&gt;"",COUNTA($I$6:I489),"")</f>
        <v>417</v>
      </c>
      <c r="C489" s="266" t="s">
        <v>27</v>
      </c>
      <c r="D489" s="93" t="s">
        <v>92</v>
      </c>
      <c r="E489" s="160" t="s">
        <v>2475</v>
      </c>
      <c r="F489" s="67"/>
      <c r="G489" s="94" t="s">
        <v>26</v>
      </c>
      <c r="H489" s="73">
        <v>4411</v>
      </c>
      <c r="I489" s="4">
        <v>0</v>
      </c>
      <c r="J489" s="62">
        <f t="shared" si="8"/>
        <v>0</v>
      </c>
      <c r="K489" s="26"/>
      <c r="L489" s="26"/>
      <c r="M489" s="26"/>
    </row>
    <row r="490" spans="1:13" x14ac:dyDescent="0.25">
      <c r="A490" s="58"/>
      <c r="B490" s="58">
        <f>IF(TRIM(I490)&lt;&gt;"",COUNTA($I$6:I490),"")</f>
        <v>418</v>
      </c>
      <c r="C490" s="266" t="s">
        <v>27</v>
      </c>
      <c r="D490" s="93" t="s">
        <v>93</v>
      </c>
      <c r="E490" s="160" t="s">
        <v>94</v>
      </c>
      <c r="F490" s="67"/>
      <c r="G490" s="94" t="s">
        <v>26</v>
      </c>
      <c r="H490" s="73">
        <v>10</v>
      </c>
      <c r="I490" s="4">
        <v>0</v>
      </c>
      <c r="J490" s="62">
        <f t="shared" si="8"/>
        <v>0</v>
      </c>
      <c r="K490" s="26"/>
      <c r="L490" s="26"/>
      <c r="M490" s="26"/>
    </row>
    <row r="491" spans="1:13" ht="33.75" x14ac:dyDescent="0.25">
      <c r="A491" s="58"/>
      <c r="B491" s="58">
        <f>IF(TRIM(I491)&lt;&gt;"",COUNTA($I$6:I491),"")</f>
        <v>419</v>
      </c>
      <c r="C491" s="266" t="s">
        <v>27</v>
      </c>
      <c r="D491" s="93" t="s">
        <v>95</v>
      </c>
      <c r="E491" s="96" t="s">
        <v>96</v>
      </c>
      <c r="F491" s="67"/>
      <c r="G491" s="94" t="s">
        <v>26</v>
      </c>
      <c r="H491" s="73">
        <v>2415</v>
      </c>
      <c r="I491" s="4">
        <v>0</v>
      </c>
      <c r="J491" s="62">
        <f t="shared" si="8"/>
        <v>0</v>
      </c>
      <c r="K491" s="26"/>
      <c r="L491" s="26"/>
      <c r="M491" s="26"/>
    </row>
    <row r="492" spans="1:13" ht="33.75" x14ac:dyDescent="0.25">
      <c r="A492" s="58"/>
      <c r="B492" s="58">
        <f>IF(TRIM(I492)&lt;&gt;"",COUNTA($I$6:I492),"")</f>
        <v>420</v>
      </c>
      <c r="C492" s="266" t="s">
        <v>27</v>
      </c>
      <c r="D492" s="93" t="s">
        <v>97</v>
      </c>
      <c r="E492" s="96" t="s">
        <v>98</v>
      </c>
      <c r="F492" s="67"/>
      <c r="G492" s="94" t="s">
        <v>1</v>
      </c>
      <c r="H492" s="73">
        <v>54</v>
      </c>
      <c r="I492" s="4">
        <v>0</v>
      </c>
      <c r="J492" s="62">
        <f t="shared" si="8"/>
        <v>0</v>
      </c>
      <c r="K492" s="26"/>
      <c r="L492" s="26"/>
      <c r="M492" s="26"/>
    </row>
    <row r="493" spans="1:13" ht="45" x14ac:dyDescent="0.25">
      <c r="A493" s="58"/>
      <c r="B493" s="58">
        <f>IF(TRIM(I493)&lt;&gt;"",COUNTA($I$6:I493),"")</f>
        <v>421</v>
      </c>
      <c r="C493" s="266" t="s">
        <v>27</v>
      </c>
      <c r="D493" s="93" t="s">
        <v>99</v>
      </c>
      <c r="E493" s="96" t="s">
        <v>2476</v>
      </c>
      <c r="F493" s="67"/>
      <c r="G493" s="94" t="s">
        <v>1</v>
      </c>
      <c r="H493" s="73">
        <v>54</v>
      </c>
      <c r="I493" s="4">
        <v>0</v>
      </c>
      <c r="J493" s="62">
        <f t="shared" si="8"/>
        <v>0</v>
      </c>
      <c r="K493" s="26"/>
      <c r="L493" s="26"/>
      <c r="M493" s="26"/>
    </row>
    <row r="494" spans="1:13" x14ac:dyDescent="0.25">
      <c r="A494" s="58"/>
      <c r="B494" s="58">
        <f>IF(TRIM(I494)&lt;&gt;"",COUNTA($I$6:I494),"")</f>
        <v>422</v>
      </c>
      <c r="C494" s="266" t="s">
        <v>27</v>
      </c>
      <c r="D494" s="93" t="s">
        <v>100</v>
      </c>
      <c r="E494" s="160" t="s">
        <v>101</v>
      </c>
      <c r="F494" s="67"/>
      <c r="G494" s="94" t="s">
        <v>1</v>
      </c>
      <c r="H494" s="73">
        <v>21</v>
      </c>
      <c r="I494" s="4">
        <v>0</v>
      </c>
      <c r="J494" s="62">
        <f t="shared" si="8"/>
        <v>0</v>
      </c>
      <c r="K494" s="26"/>
      <c r="L494" s="26"/>
      <c r="M494" s="26"/>
    </row>
    <row r="495" spans="1:13" ht="33.75" x14ac:dyDescent="0.25">
      <c r="A495" s="58"/>
      <c r="B495" s="58">
        <f>IF(TRIM(I495)&lt;&gt;"",COUNTA($I$6:I495),"")</f>
        <v>423</v>
      </c>
      <c r="C495" s="266" t="s">
        <v>27</v>
      </c>
      <c r="D495" s="93" t="s">
        <v>102</v>
      </c>
      <c r="E495" s="96" t="s">
        <v>2477</v>
      </c>
      <c r="F495" s="67"/>
      <c r="G495" s="94" t="s">
        <v>1</v>
      </c>
      <c r="H495" s="73">
        <v>5</v>
      </c>
      <c r="I495" s="4">
        <v>0</v>
      </c>
      <c r="J495" s="62">
        <f t="shared" si="8"/>
        <v>0</v>
      </c>
      <c r="K495" s="26"/>
      <c r="L495" s="26"/>
      <c r="M495" s="26"/>
    </row>
    <row r="496" spans="1:13" ht="22.5" x14ac:dyDescent="0.25">
      <c r="A496" s="58"/>
      <c r="B496" s="58">
        <f>IF(TRIM(I496)&lt;&gt;"",COUNTA($I$6:I496),"")</f>
        <v>424</v>
      </c>
      <c r="C496" s="266" t="s">
        <v>27</v>
      </c>
      <c r="D496" s="93" t="s">
        <v>103</v>
      </c>
      <c r="E496" s="96" t="s">
        <v>104</v>
      </c>
      <c r="F496" s="67"/>
      <c r="G496" s="94" t="s">
        <v>1</v>
      </c>
      <c r="H496" s="73">
        <v>20</v>
      </c>
      <c r="I496" s="4">
        <v>0</v>
      </c>
      <c r="J496" s="62">
        <f t="shared" si="8"/>
        <v>0</v>
      </c>
      <c r="K496" s="26"/>
      <c r="L496" s="26"/>
      <c r="M496" s="26"/>
    </row>
    <row r="497" spans="1:13" ht="22.5" x14ac:dyDescent="0.25">
      <c r="A497" s="58"/>
      <c r="B497" s="58">
        <f>IF(TRIM(I497)&lt;&gt;"",COUNTA($I$6:I497),"")</f>
        <v>425</v>
      </c>
      <c r="C497" s="266" t="s">
        <v>27</v>
      </c>
      <c r="D497" s="93" t="s">
        <v>105</v>
      </c>
      <c r="E497" s="96" t="s">
        <v>106</v>
      </c>
      <c r="F497" s="67"/>
      <c r="G497" s="94" t="s">
        <v>107</v>
      </c>
      <c r="H497" s="73">
        <v>1</v>
      </c>
      <c r="I497" s="4">
        <v>0</v>
      </c>
      <c r="J497" s="62">
        <f t="shared" si="8"/>
        <v>0</v>
      </c>
      <c r="K497" s="26"/>
      <c r="L497" s="26"/>
      <c r="M497" s="26"/>
    </row>
    <row r="498" spans="1:13" ht="22.5" x14ac:dyDescent="0.25">
      <c r="A498" s="58"/>
      <c r="B498" s="58">
        <f>IF(TRIM(I498)&lt;&gt;"",COUNTA($I$6:I498),"")</f>
        <v>426</v>
      </c>
      <c r="C498" s="266" t="s">
        <v>27</v>
      </c>
      <c r="D498" s="93" t="s">
        <v>108</v>
      </c>
      <c r="E498" s="96" t="s">
        <v>109</v>
      </c>
      <c r="F498" s="67"/>
      <c r="G498" s="94" t="s">
        <v>1</v>
      </c>
      <c r="H498" s="98">
        <v>70</v>
      </c>
      <c r="I498" s="4">
        <v>0</v>
      </c>
      <c r="J498" s="62">
        <f t="shared" si="8"/>
        <v>0</v>
      </c>
      <c r="K498" s="26"/>
      <c r="L498" s="26"/>
      <c r="M498" s="26"/>
    </row>
    <row r="499" spans="1:13" ht="56.25" x14ac:dyDescent="0.25">
      <c r="A499" s="58"/>
      <c r="B499" s="58">
        <f>IF(TRIM(I499)&lt;&gt;"",COUNTA($I$6:I499),"")</f>
        <v>427</v>
      </c>
      <c r="C499" s="266" t="s">
        <v>27</v>
      </c>
      <c r="D499" s="93" t="s">
        <v>110</v>
      </c>
      <c r="E499" s="96" t="s">
        <v>111</v>
      </c>
      <c r="F499" s="67"/>
      <c r="G499" s="161" t="s">
        <v>1</v>
      </c>
      <c r="H499" s="78">
        <v>1</v>
      </c>
      <c r="I499" s="5">
        <v>0</v>
      </c>
      <c r="J499" s="62">
        <f t="shared" si="8"/>
        <v>0</v>
      </c>
      <c r="K499" s="26"/>
      <c r="L499" s="26"/>
      <c r="M499" s="26"/>
    </row>
    <row r="500" spans="1:13" x14ac:dyDescent="0.25">
      <c r="A500" s="58"/>
      <c r="B500" s="58">
        <f>IF(TRIM(I500)&lt;&gt;"",COUNTA($I$6:I500),"")</f>
        <v>428</v>
      </c>
      <c r="C500" s="266" t="s">
        <v>27</v>
      </c>
      <c r="D500" s="93" t="s">
        <v>112</v>
      </c>
      <c r="E500" s="96" t="s">
        <v>113</v>
      </c>
      <c r="F500" s="67"/>
      <c r="G500" s="161" t="s">
        <v>1</v>
      </c>
      <c r="H500" s="78">
        <v>1</v>
      </c>
      <c r="I500" s="5">
        <v>0</v>
      </c>
      <c r="J500" s="62">
        <f t="shared" si="8"/>
        <v>0</v>
      </c>
      <c r="K500" s="26"/>
      <c r="L500" s="26"/>
      <c r="M500" s="26"/>
    </row>
    <row r="501" spans="1:13" x14ac:dyDescent="0.25">
      <c r="A501" s="58"/>
      <c r="B501" s="58">
        <f>IF(TRIM(I501)&lt;&gt;"",COUNTA($I$6:I501),"")</f>
        <v>429</v>
      </c>
      <c r="C501" s="266" t="s">
        <v>27</v>
      </c>
      <c r="D501" s="93" t="s">
        <v>114</v>
      </c>
      <c r="E501" s="96" t="s">
        <v>115</v>
      </c>
      <c r="F501" s="67"/>
      <c r="G501" s="161" t="s">
        <v>1</v>
      </c>
      <c r="H501" s="78">
        <v>1</v>
      </c>
      <c r="I501" s="5">
        <v>0</v>
      </c>
      <c r="J501" s="62">
        <f t="shared" si="8"/>
        <v>0</v>
      </c>
      <c r="K501" s="26"/>
      <c r="L501" s="26"/>
      <c r="M501" s="26"/>
    </row>
    <row r="502" spans="1:13" x14ac:dyDescent="0.25">
      <c r="A502" s="58"/>
      <c r="B502" s="58">
        <f>IF(TRIM(I502)&lt;&gt;"",COUNTA($I$6:I502),"")</f>
        <v>430</v>
      </c>
      <c r="C502" s="266" t="s">
        <v>27</v>
      </c>
      <c r="D502" s="93" t="s">
        <v>116</v>
      </c>
      <c r="E502" s="96" t="s">
        <v>117</v>
      </c>
      <c r="F502" s="67"/>
      <c r="G502" s="161" t="s">
        <v>1</v>
      </c>
      <c r="H502" s="78">
        <v>1</v>
      </c>
      <c r="I502" s="5">
        <v>0</v>
      </c>
      <c r="J502" s="62">
        <f t="shared" si="8"/>
        <v>0</v>
      </c>
      <c r="K502" s="26"/>
      <c r="L502" s="26"/>
      <c r="M502" s="26"/>
    </row>
    <row r="503" spans="1:13" x14ac:dyDescent="0.25">
      <c r="A503" s="58"/>
      <c r="B503" s="58">
        <f>IF(TRIM(I503)&lt;&gt;"",COUNTA($I$6:I503),"")</f>
        <v>431</v>
      </c>
      <c r="C503" s="266" t="s">
        <v>27</v>
      </c>
      <c r="D503" s="93" t="s">
        <v>118</v>
      </c>
      <c r="E503" s="96" t="s">
        <v>119</v>
      </c>
      <c r="F503" s="67"/>
      <c r="G503" s="161" t="s">
        <v>1</v>
      </c>
      <c r="H503" s="78">
        <v>1</v>
      </c>
      <c r="I503" s="5">
        <v>0</v>
      </c>
      <c r="J503" s="62">
        <f t="shared" si="8"/>
        <v>0</v>
      </c>
      <c r="K503" s="26"/>
      <c r="L503" s="26"/>
      <c r="M503" s="26"/>
    </row>
    <row r="504" spans="1:13" x14ac:dyDescent="0.25">
      <c r="A504" s="58"/>
      <c r="B504" s="58">
        <f>IF(TRIM(I504)&lt;&gt;"",COUNTA($I$6:I504),"")</f>
        <v>432</v>
      </c>
      <c r="C504" s="266" t="s">
        <v>27</v>
      </c>
      <c r="D504" s="93" t="s">
        <v>120</v>
      </c>
      <c r="E504" s="96" t="s">
        <v>121</v>
      </c>
      <c r="F504" s="67"/>
      <c r="G504" s="161" t="s">
        <v>1</v>
      </c>
      <c r="H504" s="78">
        <v>1</v>
      </c>
      <c r="I504" s="5">
        <v>0</v>
      </c>
      <c r="J504" s="62">
        <f t="shared" si="8"/>
        <v>0</v>
      </c>
      <c r="K504" s="26"/>
      <c r="L504" s="26"/>
      <c r="M504" s="26"/>
    </row>
    <row r="505" spans="1:13" x14ac:dyDescent="0.25">
      <c r="A505" s="58"/>
      <c r="B505" s="58">
        <f>IF(TRIM(I505)&lt;&gt;"",COUNTA($I$6:I505),"")</f>
        <v>433</v>
      </c>
      <c r="C505" s="266" t="s">
        <v>27</v>
      </c>
      <c r="D505" s="93" t="s">
        <v>122</v>
      </c>
      <c r="E505" s="96" t="s">
        <v>123</v>
      </c>
      <c r="F505" s="67"/>
      <c r="G505" s="161" t="s">
        <v>1</v>
      </c>
      <c r="H505" s="78">
        <v>1</v>
      </c>
      <c r="I505" s="5">
        <v>0</v>
      </c>
      <c r="J505" s="62">
        <f t="shared" si="8"/>
        <v>0</v>
      </c>
      <c r="K505" s="26"/>
      <c r="L505" s="26"/>
      <c r="M505" s="26"/>
    </row>
    <row r="506" spans="1:13" x14ac:dyDescent="0.25">
      <c r="A506" s="58"/>
      <c r="B506" s="58">
        <f>IF(TRIM(I506)&lt;&gt;"",COUNTA($I$6:I506),"")</f>
        <v>434</v>
      </c>
      <c r="C506" s="266" t="s">
        <v>27</v>
      </c>
      <c r="D506" s="93" t="s">
        <v>124</v>
      </c>
      <c r="E506" s="96" t="s">
        <v>125</v>
      </c>
      <c r="F506" s="67"/>
      <c r="G506" s="161" t="s">
        <v>1</v>
      </c>
      <c r="H506" s="78">
        <v>4</v>
      </c>
      <c r="I506" s="5">
        <v>0</v>
      </c>
      <c r="J506" s="62">
        <f t="shared" si="8"/>
        <v>0</v>
      </c>
      <c r="K506" s="26"/>
      <c r="L506" s="26"/>
      <c r="M506" s="26"/>
    </row>
    <row r="507" spans="1:13" x14ac:dyDescent="0.25">
      <c r="A507" s="58"/>
      <c r="B507" s="58">
        <f>IF(TRIM(I507)&lt;&gt;"",COUNTA($I$6:I507),"")</f>
        <v>435</v>
      </c>
      <c r="C507" s="266" t="s">
        <v>27</v>
      </c>
      <c r="D507" s="93" t="s">
        <v>126</v>
      </c>
      <c r="E507" s="96" t="s">
        <v>127</v>
      </c>
      <c r="F507" s="67"/>
      <c r="G507" s="161" t="s">
        <v>1</v>
      </c>
      <c r="H507" s="78">
        <v>3</v>
      </c>
      <c r="I507" s="5">
        <v>0</v>
      </c>
      <c r="J507" s="62">
        <f t="shared" si="8"/>
        <v>0</v>
      </c>
      <c r="K507" s="26"/>
      <c r="L507" s="26"/>
      <c r="M507" s="26"/>
    </row>
    <row r="508" spans="1:13" x14ac:dyDescent="0.25">
      <c r="A508" s="58"/>
      <c r="B508" s="58">
        <f>IF(TRIM(I508)&lt;&gt;"",COUNTA($I$6:I508),"")</f>
        <v>436</v>
      </c>
      <c r="C508" s="266" t="s">
        <v>27</v>
      </c>
      <c r="D508" s="93" t="s">
        <v>128</v>
      </c>
      <c r="E508" s="96" t="s">
        <v>129</v>
      </c>
      <c r="F508" s="67"/>
      <c r="G508" s="161" t="s">
        <v>1</v>
      </c>
      <c r="H508" s="78">
        <v>2</v>
      </c>
      <c r="I508" s="5">
        <v>0</v>
      </c>
      <c r="J508" s="62">
        <f t="shared" si="8"/>
        <v>0</v>
      </c>
      <c r="K508" s="26"/>
      <c r="L508" s="26"/>
      <c r="M508" s="26"/>
    </row>
    <row r="509" spans="1:13" x14ac:dyDescent="0.25">
      <c r="A509" s="58"/>
      <c r="B509" s="58">
        <f>IF(TRIM(I509)&lt;&gt;"",COUNTA($I$6:I509),"")</f>
        <v>437</v>
      </c>
      <c r="C509" s="266" t="s">
        <v>27</v>
      </c>
      <c r="D509" s="93" t="s">
        <v>130</v>
      </c>
      <c r="E509" s="96" t="s">
        <v>131</v>
      </c>
      <c r="F509" s="67"/>
      <c r="G509" s="161" t="s">
        <v>1</v>
      </c>
      <c r="H509" s="78">
        <v>2</v>
      </c>
      <c r="I509" s="5">
        <v>0</v>
      </c>
      <c r="J509" s="62">
        <f t="shared" si="8"/>
        <v>0</v>
      </c>
      <c r="K509" s="26"/>
      <c r="L509" s="26"/>
      <c r="M509" s="26"/>
    </row>
    <row r="510" spans="1:13" x14ac:dyDescent="0.25">
      <c r="A510" s="58"/>
      <c r="B510" s="58">
        <f>IF(TRIM(I510)&lt;&gt;"",COUNTA($I$6:I510),"")</f>
        <v>438</v>
      </c>
      <c r="C510" s="266" t="s">
        <v>27</v>
      </c>
      <c r="D510" s="93" t="s">
        <v>132</v>
      </c>
      <c r="E510" s="96" t="s">
        <v>133</v>
      </c>
      <c r="F510" s="67"/>
      <c r="G510" s="161" t="s">
        <v>1</v>
      </c>
      <c r="H510" s="78">
        <v>1</v>
      </c>
      <c r="I510" s="5">
        <v>0</v>
      </c>
      <c r="J510" s="62">
        <f t="shared" si="8"/>
        <v>0</v>
      </c>
      <c r="K510" s="26"/>
      <c r="L510" s="26"/>
      <c r="M510" s="26"/>
    </row>
    <row r="511" spans="1:13" x14ac:dyDescent="0.25">
      <c r="A511" s="58"/>
      <c r="B511" s="58">
        <f>IF(TRIM(I511)&lt;&gt;"",COUNTA($I$6:I511),"")</f>
        <v>439</v>
      </c>
      <c r="C511" s="266" t="s">
        <v>27</v>
      </c>
      <c r="D511" s="93" t="s">
        <v>134</v>
      </c>
      <c r="E511" s="96" t="s">
        <v>135</v>
      </c>
      <c r="F511" s="67"/>
      <c r="G511" s="161" t="s">
        <v>1</v>
      </c>
      <c r="H511" s="78">
        <v>1</v>
      </c>
      <c r="I511" s="5">
        <v>0</v>
      </c>
      <c r="J511" s="62">
        <f t="shared" si="8"/>
        <v>0</v>
      </c>
      <c r="K511" s="26"/>
      <c r="L511" s="26"/>
      <c r="M511" s="26"/>
    </row>
    <row r="512" spans="1:13" x14ac:dyDescent="0.25">
      <c r="A512" s="58"/>
      <c r="B512" s="58">
        <f>IF(TRIM(I512)&lt;&gt;"",COUNTA($I$6:I512),"")</f>
        <v>440</v>
      </c>
      <c r="C512" s="266" t="s">
        <v>27</v>
      </c>
      <c r="D512" s="93" t="s">
        <v>136</v>
      </c>
      <c r="E512" s="96" t="s">
        <v>137</v>
      </c>
      <c r="F512" s="67"/>
      <c r="G512" s="161" t="s">
        <v>1</v>
      </c>
      <c r="H512" s="78">
        <v>1</v>
      </c>
      <c r="I512" s="5">
        <v>0</v>
      </c>
      <c r="J512" s="62">
        <f t="shared" si="8"/>
        <v>0</v>
      </c>
      <c r="K512" s="26"/>
      <c r="L512" s="26"/>
      <c r="M512" s="26"/>
    </row>
    <row r="513" spans="1:13" x14ac:dyDescent="0.25">
      <c r="A513" s="58"/>
      <c r="B513" s="58">
        <f>IF(TRIM(I513)&lt;&gt;"",COUNTA($I$6:I513),"")</f>
        <v>441</v>
      </c>
      <c r="C513" s="266" t="s">
        <v>27</v>
      </c>
      <c r="D513" s="93" t="s">
        <v>138</v>
      </c>
      <c r="E513" s="96" t="s">
        <v>139</v>
      </c>
      <c r="F513" s="67"/>
      <c r="G513" s="161" t="s">
        <v>1</v>
      </c>
      <c r="H513" s="78">
        <v>1</v>
      </c>
      <c r="I513" s="5">
        <v>0</v>
      </c>
      <c r="J513" s="62">
        <f t="shared" si="8"/>
        <v>0</v>
      </c>
      <c r="K513" s="26"/>
      <c r="L513" s="26"/>
      <c r="M513" s="26"/>
    </row>
    <row r="514" spans="1:13" x14ac:dyDescent="0.25">
      <c r="A514" s="58"/>
      <c r="B514" s="58">
        <f>IF(TRIM(I514)&lt;&gt;"",COUNTA($I$6:I514),"")</f>
        <v>442</v>
      </c>
      <c r="C514" s="266" t="s">
        <v>27</v>
      </c>
      <c r="D514" s="93" t="s">
        <v>140</v>
      </c>
      <c r="E514" s="96" t="s">
        <v>141</v>
      </c>
      <c r="F514" s="67"/>
      <c r="G514" s="161" t="s">
        <v>1</v>
      </c>
      <c r="H514" s="78">
        <v>1</v>
      </c>
      <c r="I514" s="5">
        <v>0</v>
      </c>
      <c r="J514" s="62">
        <f t="shared" si="8"/>
        <v>0</v>
      </c>
      <c r="K514" s="26"/>
      <c r="L514" s="26"/>
      <c r="M514" s="26"/>
    </row>
    <row r="515" spans="1:13" ht="22.5" x14ac:dyDescent="0.25">
      <c r="A515" s="58"/>
      <c r="B515" s="58">
        <f>IF(TRIM(I515)&lt;&gt;"",COUNTA($I$6:I515),"")</f>
        <v>443</v>
      </c>
      <c r="C515" s="266" t="s">
        <v>27</v>
      </c>
      <c r="D515" s="93" t="s">
        <v>142</v>
      </c>
      <c r="E515" s="96" t="s">
        <v>143</v>
      </c>
      <c r="F515" s="67"/>
      <c r="G515" s="161" t="s">
        <v>1</v>
      </c>
      <c r="H515" s="78">
        <v>2</v>
      </c>
      <c r="I515" s="5">
        <v>0</v>
      </c>
      <c r="J515" s="62">
        <f t="shared" si="8"/>
        <v>0</v>
      </c>
      <c r="K515" s="26"/>
      <c r="L515" s="26"/>
      <c r="M515" s="26"/>
    </row>
    <row r="516" spans="1:13" ht="22.5" x14ac:dyDescent="0.25">
      <c r="A516" s="58"/>
      <c r="B516" s="58">
        <f>IF(TRIM(I516)&lt;&gt;"",COUNTA($I$6:I516),"")</f>
        <v>444</v>
      </c>
      <c r="C516" s="266" t="s">
        <v>27</v>
      </c>
      <c r="D516" s="93" t="s">
        <v>144</v>
      </c>
      <c r="E516" s="96" t="s">
        <v>145</v>
      </c>
      <c r="F516" s="67"/>
      <c r="G516" s="161" t="s">
        <v>2</v>
      </c>
      <c r="H516" s="78">
        <v>1</v>
      </c>
      <c r="I516" s="5">
        <v>0</v>
      </c>
      <c r="J516" s="62">
        <f t="shared" si="8"/>
        <v>0</v>
      </c>
      <c r="K516" s="26"/>
      <c r="L516" s="26"/>
      <c r="M516" s="26"/>
    </row>
    <row r="517" spans="1:13" x14ac:dyDescent="0.25">
      <c r="A517" s="58"/>
      <c r="B517" s="58">
        <f>IF(TRIM(I517)&lt;&gt;"",COUNTA($I$6:I517),"")</f>
        <v>445</v>
      </c>
      <c r="C517" s="266" t="s">
        <v>27</v>
      </c>
      <c r="D517" s="93" t="s">
        <v>146</v>
      </c>
      <c r="E517" s="96" t="s">
        <v>147</v>
      </c>
      <c r="F517" s="67"/>
      <c r="G517" s="161" t="s">
        <v>2</v>
      </c>
      <c r="H517" s="78">
        <v>1</v>
      </c>
      <c r="I517" s="5">
        <v>0</v>
      </c>
      <c r="J517" s="62">
        <f t="shared" si="8"/>
        <v>0</v>
      </c>
      <c r="K517" s="26"/>
      <c r="L517" s="26"/>
      <c r="M517" s="26"/>
    </row>
    <row r="518" spans="1:13" x14ac:dyDescent="0.25">
      <c r="A518" s="58"/>
      <c r="B518" s="58">
        <f>IF(TRIM(I518)&lt;&gt;"",COUNTA($I$6:I518),"")</f>
        <v>446</v>
      </c>
      <c r="C518" s="266" t="s">
        <v>27</v>
      </c>
      <c r="D518" s="93" t="s">
        <v>148</v>
      </c>
      <c r="E518" s="96" t="s">
        <v>149</v>
      </c>
      <c r="F518" s="67"/>
      <c r="G518" s="161" t="s">
        <v>1</v>
      </c>
      <c r="H518" s="78">
        <v>10</v>
      </c>
      <c r="I518" s="5">
        <v>0</v>
      </c>
      <c r="J518" s="62">
        <f t="shared" si="8"/>
        <v>0</v>
      </c>
      <c r="K518" s="26"/>
      <c r="L518" s="26"/>
      <c r="M518" s="26"/>
    </row>
    <row r="519" spans="1:13" x14ac:dyDescent="0.25">
      <c r="A519" s="58"/>
      <c r="B519" s="58">
        <f>IF(TRIM(I519)&lt;&gt;"",COUNTA($I$6:I519),"")</f>
        <v>447</v>
      </c>
      <c r="C519" s="266" t="s">
        <v>27</v>
      </c>
      <c r="D519" s="93" t="s">
        <v>150</v>
      </c>
      <c r="E519" s="96" t="s">
        <v>151</v>
      </c>
      <c r="F519" s="67"/>
      <c r="G519" s="161" t="s">
        <v>1</v>
      </c>
      <c r="H519" s="78">
        <v>2</v>
      </c>
      <c r="I519" s="5">
        <v>0</v>
      </c>
      <c r="J519" s="62">
        <f t="shared" si="8"/>
        <v>0</v>
      </c>
      <c r="K519" s="26"/>
      <c r="L519" s="26"/>
      <c r="M519" s="26"/>
    </row>
    <row r="520" spans="1:13" x14ac:dyDescent="0.25">
      <c r="A520" s="58"/>
      <c r="B520" s="58">
        <f>IF(TRIM(I520)&lt;&gt;"",COUNTA($I$6:I520),"")</f>
        <v>448</v>
      </c>
      <c r="C520" s="266" t="s">
        <v>27</v>
      </c>
      <c r="D520" s="93" t="s">
        <v>152</v>
      </c>
      <c r="E520" s="96" t="s">
        <v>153</v>
      </c>
      <c r="F520" s="67"/>
      <c r="G520" s="161" t="s">
        <v>26</v>
      </c>
      <c r="H520" s="78">
        <v>5</v>
      </c>
      <c r="I520" s="5">
        <v>0</v>
      </c>
      <c r="J520" s="62">
        <f t="shared" si="8"/>
        <v>0</v>
      </c>
      <c r="K520" s="26"/>
      <c r="L520" s="26"/>
      <c r="M520" s="26"/>
    </row>
    <row r="521" spans="1:13" ht="56.25" x14ac:dyDescent="0.25">
      <c r="A521" s="58"/>
      <c r="B521" s="58">
        <f>IF(TRIM(I521)&lt;&gt;"",COUNTA($I$6:I521),"")</f>
        <v>449</v>
      </c>
      <c r="C521" s="266" t="s">
        <v>27</v>
      </c>
      <c r="D521" s="93" t="s">
        <v>154</v>
      </c>
      <c r="E521" s="96" t="s">
        <v>155</v>
      </c>
      <c r="F521" s="67"/>
      <c r="G521" s="161" t="s">
        <v>1</v>
      </c>
      <c r="H521" s="78">
        <v>1</v>
      </c>
      <c r="I521" s="5">
        <v>0</v>
      </c>
      <c r="J521" s="62">
        <f t="shared" si="8"/>
        <v>0</v>
      </c>
      <c r="K521" s="26"/>
      <c r="L521" s="26"/>
      <c r="M521" s="26"/>
    </row>
    <row r="522" spans="1:13" x14ac:dyDescent="0.25">
      <c r="A522" s="58"/>
      <c r="B522" s="58">
        <f>IF(TRIM(I522)&lt;&gt;"",COUNTA($I$6:I522),"")</f>
        <v>450</v>
      </c>
      <c r="C522" s="266" t="s">
        <v>27</v>
      </c>
      <c r="D522" s="93" t="s">
        <v>156</v>
      </c>
      <c r="E522" s="96" t="s">
        <v>113</v>
      </c>
      <c r="F522" s="67"/>
      <c r="G522" s="161" t="s">
        <v>1</v>
      </c>
      <c r="H522" s="78">
        <v>1</v>
      </c>
      <c r="I522" s="5">
        <v>0</v>
      </c>
      <c r="J522" s="62">
        <f t="shared" si="8"/>
        <v>0</v>
      </c>
      <c r="K522" s="26"/>
      <c r="L522" s="26"/>
      <c r="M522" s="26"/>
    </row>
    <row r="523" spans="1:13" x14ac:dyDescent="0.25">
      <c r="A523" s="58"/>
      <c r="B523" s="58">
        <f>IF(TRIM(I523)&lt;&gt;"",COUNTA($I$6:I523),"")</f>
        <v>451</v>
      </c>
      <c r="C523" s="266" t="s">
        <v>27</v>
      </c>
      <c r="D523" s="93" t="s">
        <v>157</v>
      </c>
      <c r="E523" s="96" t="s">
        <v>115</v>
      </c>
      <c r="F523" s="67"/>
      <c r="G523" s="161" t="s">
        <v>1</v>
      </c>
      <c r="H523" s="78">
        <v>1</v>
      </c>
      <c r="I523" s="5">
        <v>0</v>
      </c>
      <c r="J523" s="62">
        <f t="shared" si="8"/>
        <v>0</v>
      </c>
      <c r="K523" s="26"/>
      <c r="L523" s="26"/>
      <c r="M523" s="26"/>
    </row>
    <row r="524" spans="1:13" x14ac:dyDescent="0.25">
      <c r="A524" s="58"/>
      <c r="B524" s="58">
        <f>IF(TRIM(I524)&lt;&gt;"",COUNTA($I$6:I524),"")</f>
        <v>452</v>
      </c>
      <c r="C524" s="266" t="s">
        <v>27</v>
      </c>
      <c r="D524" s="93" t="s">
        <v>158</v>
      </c>
      <c r="E524" s="96" t="s">
        <v>117</v>
      </c>
      <c r="F524" s="67"/>
      <c r="G524" s="161" t="s">
        <v>1</v>
      </c>
      <c r="H524" s="78">
        <v>1</v>
      </c>
      <c r="I524" s="5">
        <v>0</v>
      </c>
      <c r="J524" s="62">
        <f t="shared" si="8"/>
        <v>0</v>
      </c>
      <c r="K524" s="26"/>
      <c r="L524" s="26"/>
      <c r="M524" s="26"/>
    </row>
    <row r="525" spans="1:13" x14ac:dyDescent="0.25">
      <c r="A525" s="58"/>
      <c r="B525" s="58">
        <f>IF(TRIM(I525)&lt;&gt;"",COUNTA($I$6:I525),"")</f>
        <v>453</v>
      </c>
      <c r="C525" s="266" t="s">
        <v>27</v>
      </c>
      <c r="D525" s="93" t="s">
        <v>159</v>
      </c>
      <c r="E525" s="96" t="s">
        <v>139</v>
      </c>
      <c r="F525" s="67"/>
      <c r="G525" s="161" t="s">
        <v>1</v>
      </c>
      <c r="H525" s="78">
        <v>1</v>
      </c>
      <c r="I525" s="5">
        <v>0</v>
      </c>
      <c r="J525" s="62">
        <f t="shared" si="8"/>
        <v>0</v>
      </c>
      <c r="K525" s="26"/>
      <c r="L525" s="26"/>
      <c r="M525" s="26"/>
    </row>
    <row r="526" spans="1:13" x14ac:dyDescent="0.25">
      <c r="A526" s="58"/>
      <c r="B526" s="58">
        <f>IF(TRIM(I526)&lt;&gt;"",COUNTA($I$6:I526),"")</f>
        <v>454</v>
      </c>
      <c r="C526" s="266" t="s">
        <v>27</v>
      </c>
      <c r="D526" s="93" t="s">
        <v>160</v>
      </c>
      <c r="E526" s="96" t="s">
        <v>141</v>
      </c>
      <c r="F526" s="67"/>
      <c r="G526" s="161" t="s">
        <v>1</v>
      </c>
      <c r="H526" s="78">
        <v>1</v>
      </c>
      <c r="I526" s="5">
        <v>0</v>
      </c>
      <c r="J526" s="62">
        <f t="shared" si="8"/>
        <v>0</v>
      </c>
      <c r="K526" s="26"/>
      <c r="L526" s="26"/>
      <c r="M526" s="26"/>
    </row>
    <row r="527" spans="1:13" x14ac:dyDescent="0.25">
      <c r="A527" s="58"/>
      <c r="B527" s="58">
        <f>IF(TRIM(I527)&lt;&gt;"",COUNTA($I$6:I527),"")</f>
        <v>455</v>
      </c>
      <c r="C527" s="266" t="s">
        <v>27</v>
      </c>
      <c r="D527" s="93" t="s">
        <v>161</v>
      </c>
      <c r="E527" s="96" t="s">
        <v>162</v>
      </c>
      <c r="F527" s="67"/>
      <c r="G527" s="161" t="s">
        <v>1</v>
      </c>
      <c r="H527" s="78">
        <v>1</v>
      </c>
      <c r="I527" s="5">
        <v>0</v>
      </c>
      <c r="J527" s="62">
        <f t="shared" si="8"/>
        <v>0</v>
      </c>
      <c r="K527" s="26"/>
      <c r="L527" s="26"/>
      <c r="M527" s="26"/>
    </row>
    <row r="528" spans="1:13" x14ac:dyDescent="0.25">
      <c r="A528" s="58"/>
      <c r="B528" s="58">
        <f>IF(TRIM(I528)&lt;&gt;"",COUNTA($I$6:I528),"")</f>
        <v>456</v>
      </c>
      <c r="C528" s="266" t="s">
        <v>27</v>
      </c>
      <c r="D528" s="93" t="s">
        <v>163</v>
      </c>
      <c r="E528" s="96" t="s">
        <v>164</v>
      </c>
      <c r="F528" s="67"/>
      <c r="G528" s="161" t="s">
        <v>1</v>
      </c>
      <c r="H528" s="78">
        <v>8</v>
      </c>
      <c r="I528" s="5">
        <v>0</v>
      </c>
      <c r="J528" s="62">
        <f t="shared" si="8"/>
        <v>0</v>
      </c>
      <c r="K528" s="26"/>
      <c r="L528" s="26"/>
      <c r="M528" s="26"/>
    </row>
    <row r="529" spans="1:13" x14ac:dyDescent="0.25">
      <c r="A529" s="58"/>
      <c r="B529" s="58">
        <f>IF(TRIM(I529)&lt;&gt;"",COUNTA($I$6:I529),"")</f>
        <v>457</v>
      </c>
      <c r="C529" s="266" t="s">
        <v>27</v>
      </c>
      <c r="D529" s="93" t="s">
        <v>165</v>
      </c>
      <c r="E529" s="96" t="s">
        <v>166</v>
      </c>
      <c r="F529" s="67"/>
      <c r="G529" s="161" t="s">
        <v>1</v>
      </c>
      <c r="H529" s="78">
        <v>1</v>
      </c>
      <c r="I529" s="5">
        <v>0</v>
      </c>
      <c r="J529" s="62">
        <f t="shared" si="8"/>
        <v>0</v>
      </c>
      <c r="K529" s="26"/>
      <c r="L529" s="26"/>
      <c r="M529" s="26"/>
    </row>
    <row r="530" spans="1:13" x14ac:dyDescent="0.25">
      <c r="A530" s="58"/>
      <c r="B530" s="58">
        <f>IF(TRIM(I530)&lt;&gt;"",COUNTA($I$6:I530),"")</f>
        <v>458</v>
      </c>
      <c r="C530" s="266" t="s">
        <v>27</v>
      </c>
      <c r="D530" s="93" t="s">
        <v>167</v>
      </c>
      <c r="E530" s="96" t="s">
        <v>168</v>
      </c>
      <c r="F530" s="67"/>
      <c r="G530" s="161" t="s">
        <v>1</v>
      </c>
      <c r="H530" s="78">
        <v>2</v>
      </c>
      <c r="I530" s="5">
        <v>0</v>
      </c>
      <c r="J530" s="62">
        <f t="shared" si="8"/>
        <v>0</v>
      </c>
      <c r="K530" s="26"/>
      <c r="L530" s="26"/>
      <c r="M530" s="26"/>
    </row>
    <row r="531" spans="1:13" x14ac:dyDescent="0.25">
      <c r="A531" s="58"/>
      <c r="B531" s="58">
        <f>IF(TRIM(I531)&lt;&gt;"",COUNTA($I$6:I531),"")</f>
        <v>459</v>
      </c>
      <c r="C531" s="266" t="s">
        <v>27</v>
      </c>
      <c r="D531" s="93" t="s">
        <v>169</v>
      </c>
      <c r="E531" s="96" t="s">
        <v>170</v>
      </c>
      <c r="F531" s="67"/>
      <c r="G531" s="161" t="s">
        <v>1</v>
      </c>
      <c r="H531" s="78">
        <v>24</v>
      </c>
      <c r="I531" s="5">
        <v>0</v>
      </c>
      <c r="J531" s="62">
        <f t="shared" si="8"/>
        <v>0</v>
      </c>
      <c r="K531" s="26"/>
      <c r="L531" s="26"/>
      <c r="M531" s="26"/>
    </row>
    <row r="532" spans="1:13" x14ac:dyDescent="0.25">
      <c r="A532" s="58"/>
      <c r="B532" s="58">
        <f>IF(TRIM(I532)&lt;&gt;"",COUNTA($I$6:I532),"")</f>
        <v>460</v>
      </c>
      <c r="C532" s="266" t="s">
        <v>27</v>
      </c>
      <c r="D532" s="93" t="s">
        <v>171</v>
      </c>
      <c r="E532" s="96" t="s">
        <v>172</v>
      </c>
      <c r="F532" s="67"/>
      <c r="G532" s="161" t="s">
        <v>1</v>
      </c>
      <c r="H532" s="78">
        <v>2</v>
      </c>
      <c r="I532" s="5">
        <v>0</v>
      </c>
      <c r="J532" s="62">
        <f t="shared" si="8"/>
        <v>0</v>
      </c>
      <c r="K532" s="26"/>
      <c r="L532" s="26"/>
      <c r="M532" s="26"/>
    </row>
    <row r="533" spans="1:13" x14ac:dyDescent="0.25">
      <c r="A533" s="58"/>
      <c r="B533" s="58">
        <f>IF(TRIM(I533)&lt;&gt;"",COUNTA($I$6:I533),"")</f>
        <v>461</v>
      </c>
      <c r="C533" s="266" t="s">
        <v>27</v>
      </c>
      <c r="D533" s="93" t="s">
        <v>173</v>
      </c>
      <c r="E533" s="96" t="s">
        <v>174</v>
      </c>
      <c r="F533" s="67"/>
      <c r="G533" s="161" t="s">
        <v>1</v>
      </c>
      <c r="H533" s="78">
        <v>1</v>
      </c>
      <c r="I533" s="5">
        <v>0</v>
      </c>
      <c r="J533" s="62">
        <f t="shared" si="8"/>
        <v>0</v>
      </c>
      <c r="K533" s="26"/>
      <c r="L533" s="26"/>
      <c r="M533" s="26"/>
    </row>
    <row r="534" spans="1:13" x14ac:dyDescent="0.25">
      <c r="A534" s="58"/>
      <c r="B534" s="58">
        <f>IF(TRIM(I534)&lt;&gt;"",COUNTA($I$6:I534),"")</f>
        <v>462</v>
      </c>
      <c r="C534" s="266" t="s">
        <v>27</v>
      </c>
      <c r="D534" s="93" t="s">
        <v>175</v>
      </c>
      <c r="E534" s="96" t="s">
        <v>176</v>
      </c>
      <c r="F534" s="67"/>
      <c r="G534" s="161" t="s">
        <v>1</v>
      </c>
      <c r="H534" s="78">
        <v>7</v>
      </c>
      <c r="I534" s="5">
        <v>0</v>
      </c>
      <c r="J534" s="62">
        <f t="shared" si="8"/>
        <v>0</v>
      </c>
      <c r="K534" s="26"/>
      <c r="L534" s="26"/>
      <c r="M534" s="26"/>
    </row>
    <row r="535" spans="1:13" x14ac:dyDescent="0.25">
      <c r="A535" s="58"/>
      <c r="B535" s="58">
        <f>IF(TRIM(I535)&lt;&gt;"",COUNTA($I$6:I535),"")</f>
        <v>463</v>
      </c>
      <c r="C535" s="266" t="s">
        <v>27</v>
      </c>
      <c r="D535" s="93" t="s">
        <v>177</v>
      </c>
      <c r="E535" s="96" t="s">
        <v>135</v>
      </c>
      <c r="F535" s="67"/>
      <c r="G535" s="161" t="s">
        <v>1</v>
      </c>
      <c r="H535" s="78">
        <v>6</v>
      </c>
      <c r="I535" s="5">
        <v>0</v>
      </c>
      <c r="J535" s="62">
        <f t="shared" si="8"/>
        <v>0</v>
      </c>
      <c r="K535" s="26"/>
      <c r="L535" s="26"/>
      <c r="M535" s="26"/>
    </row>
    <row r="536" spans="1:13" x14ac:dyDescent="0.25">
      <c r="A536" s="58"/>
      <c r="B536" s="58">
        <f>IF(TRIM(I536)&lt;&gt;"",COUNTA($I$6:I536),"")</f>
        <v>464</v>
      </c>
      <c r="C536" s="266" t="s">
        <v>27</v>
      </c>
      <c r="D536" s="93" t="s">
        <v>178</v>
      </c>
      <c r="E536" s="96" t="s">
        <v>179</v>
      </c>
      <c r="F536" s="67"/>
      <c r="G536" s="161" t="s">
        <v>1</v>
      </c>
      <c r="H536" s="78">
        <v>3</v>
      </c>
      <c r="I536" s="5">
        <v>0</v>
      </c>
      <c r="J536" s="62">
        <f t="shared" si="8"/>
        <v>0</v>
      </c>
      <c r="K536" s="26"/>
      <c r="L536" s="26"/>
      <c r="M536" s="26"/>
    </row>
    <row r="537" spans="1:13" x14ac:dyDescent="0.25">
      <c r="A537" s="58"/>
      <c r="B537" s="58">
        <f>IF(TRIM(I537)&lt;&gt;"",COUNTA($I$6:I537),"")</f>
        <v>465</v>
      </c>
      <c r="C537" s="266" t="s">
        <v>27</v>
      </c>
      <c r="D537" s="93" t="s">
        <v>180</v>
      </c>
      <c r="E537" s="96" t="s">
        <v>181</v>
      </c>
      <c r="F537" s="67"/>
      <c r="G537" s="161" t="s">
        <v>1</v>
      </c>
      <c r="H537" s="78">
        <v>26</v>
      </c>
      <c r="I537" s="5">
        <v>0</v>
      </c>
      <c r="J537" s="62">
        <f t="shared" si="8"/>
        <v>0</v>
      </c>
      <c r="K537" s="26"/>
      <c r="L537" s="26"/>
      <c r="M537" s="26"/>
    </row>
    <row r="538" spans="1:13" x14ac:dyDescent="0.25">
      <c r="A538" s="58"/>
      <c r="B538" s="58">
        <f>IF(TRIM(I538)&lt;&gt;"",COUNTA($I$6:I538),"")</f>
        <v>466</v>
      </c>
      <c r="C538" s="266" t="s">
        <v>27</v>
      </c>
      <c r="D538" s="93" t="s">
        <v>182</v>
      </c>
      <c r="E538" s="96" t="s">
        <v>183</v>
      </c>
      <c r="F538" s="67"/>
      <c r="G538" s="161" t="s">
        <v>1</v>
      </c>
      <c r="H538" s="78">
        <v>4</v>
      </c>
      <c r="I538" s="5">
        <v>0</v>
      </c>
      <c r="J538" s="62">
        <f t="shared" si="8"/>
        <v>0</v>
      </c>
      <c r="K538" s="26"/>
      <c r="L538" s="26"/>
      <c r="M538" s="26"/>
    </row>
    <row r="539" spans="1:13" x14ac:dyDescent="0.25">
      <c r="A539" s="58"/>
      <c r="B539" s="58">
        <f>IF(TRIM(I539)&lt;&gt;"",COUNTA($I$6:I539),"")</f>
        <v>467</v>
      </c>
      <c r="C539" s="266" t="s">
        <v>27</v>
      </c>
      <c r="D539" s="93" t="s">
        <v>184</v>
      </c>
      <c r="E539" s="96" t="s">
        <v>185</v>
      </c>
      <c r="F539" s="67"/>
      <c r="G539" s="161" t="s">
        <v>1</v>
      </c>
      <c r="H539" s="78">
        <v>8</v>
      </c>
      <c r="I539" s="5">
        <v>0</v>
      </c>
      <c r="J539" s="62">
        <f t="shared" si="8"/>
        <v>0</v>
      </c>
      <c r="K539" s="26"/>
      <c r="L539" s="26"/>
      <c r="M539" s="26"/>
    </row>
    <row r="540" spans="1:13" x14ac:dyDescent="0.25">
      <c r="A540" s="58"/>
      <c r="B540" s="58">
        <f>IF(TRIM(I540)&lt;&gt;"",COUNTA($I$6:I540),"")</f>
        <v>468</v>
      </c>
      <c r="C540" s="266" t="s">
        <v>27</v>
      </c>
      <c r="D540" s="93" t="s">
        <v>186</v>
      </c>
      <c r="E540" s="96" t="s">
        <v>187</v>
      </c>
      <c r="F540" s="67"/>
      <c r="G540" s="161" t="s">
        <v>1</v>
      </c>
      <c r="H540" s="78">
        <v>1</v>
      </c>
      <c r="I540" s="5">
        <v>0</v>
      </c>
      <c r="J540" s="62">
        <f t="shared" ref="J540:J599" si="9">IF(ISNUMBER(H540),ROUND(H540*I540,2),"")</f>
        <v>0</v>
      </c>
      <c r="K540" s="26"/>
      <c r="L540" s="26"/>
      <c r="M540" s="26"/>
    </row>
    <row r="541" spans="1:13" x14ac:dyDescent="0.25">
      <c r="A541" s="58"/>
      <c r="B541" s="58">
        <f>IF(TRIM(I541)&lt;&gt;"",COUNTA($I$6:I541),"")</f>
        <v>469</v>
      </c>
      <c r="C541" s="266" t="s">
        <v>27</v>
      </c>
      <c r="D541" s="93" t="s">
        <v>188</v>
      </c>
      <c r="E541" s="96" t="s">
        <v>189</v>
      </c>
      <c r="F541" s="67"/>
      <c r="G541" s="161" t="s">
        <v>1</v>
      </c>
      <c r="H541" s="78">
        <v>1</v>
      </c>
      <c r="I541" s="5">
        <v>0</v>
      </c>
      <c r="J541" s="62">
        <f t="shared" si="9"/>
        <v>0</v>
      </c>
      <c r="K541" s="26"/>
      <c r="L541" s="26"/>
      <c r="M541" s="26"/>
    </row>
    <row r="542" spans="1:13" ht="22.5" x14ac:dyDescent="0.25">
      <c r="A542" s="58"/>
      <c r="B542" s="58">
        <f>IF(TRIM(I542)&lt;&gt;"",COUNTA($I$6:I542),"")</f>
        <v>470</v>
      </c>
      <c r="C542" s="266" t="s">
        <v>27</v>
      </c>
      <c r="D542" s="93" t="s">
        <v>190</v>
      </c>
      <c r="E542" s="96" t="s">
        <v>191</v>
      </c>
      <c r="F542" s="67"/>
      <c r="G542" s="161" t="s">
        <v>1</v>
      </c>
      <c r="H542" s="78">
        <v>4</v>
      </c>
      <c r="I542" s="5">
        <v>0</v>
      </c>
      <c r="J542" s="62">
        <f t="shared" si="9"/>
        <v>0</v>
      </c>
      <c r="K542" s="26"/>
      <c r="L542" s="26"/>
      <c r="M542" s="26"/>
    </row>
    <row r="543" spans="1:13" x14ac:dyDescent="0.25">
      <c r="A543" s="58"/>
      <c r="B543" s="58">
        <f>IF(TRIM(I543)&lt;&gt;"",COUNTA($I$6:I543),"")</f>
        <v>471</v>
      </c>
      <c r="C543" s="266" t="s">
        <v>27</v>
      </c>
      <c r="D543" s="93" t="s">
        <v>192</v>
      </c>
      <c r="E543" s="96" t="s">
        <v>193</v>
      </c>
      <c r="F543" s="67"/>
      <c r="G543" s="161" t="s">
        <v>1</v>
      </c>
      <c r="H543" s="78">
        <v>4</v>
      </c>
      <c r="I543" s="5">
        <v>0</v>
      </c>
      <c r="J543" s="62">
        <f t="shared" si="9"/>
        <v>0</v>
      </c>
      <c r="K543" s="26"/>
      <c r="L543" s="26"/>
      <c r="M543" s="26"/>
    </row>
    <row r="544" spans="1:13" x14ac:dyDescent="0.25">
      <c r="A544" s="58"/>
      <c r="B544" s="58">
        <f>IF(TRIM(I544)&lt;&gt;"",COUNTA($I$6:I544),"")</f>
        <v>472</v>
      </c>
      <c r="C544" s="266" t="s">
        <v>27</v>
      </c>
      <c r="D544" s="93" t="s">
        <v>194</v>
      </c>
      <c r="E544" s="96" t="s">
        <v>137</v>
      </c>
      <c r="F544" s="67"/>
      <c r="G544" s="161" t="s">
        <v>1</v>
      </c>
      <c r="H544" s="78">
        <v>1</v>
      </c>
      <c r="I544" s="5">
        <v>0</v>
      </c>
      <c r="J544" s="62">
        <f t="shared" si="9"/>
        <v>0</v>
      </c>
      <c r="K544" s="26"/>
      <c r="L544" s="26"/>
      <c r="M544" s="26"/>
    </row>
    <row r="545" spans="1:13" x14ac:dyDescent="0.25">
      <c r="A545" s="58"/>
      <c r="B545" s="58">
        <f>IF(TRIM(I545)&lt;&gt;"",COUNTA($I$6:I545),"")</f>
        <v>473</v>
      </c>
      <c r="C545" s="266" t="s">
        <v>27</v>
      </c>
      <c r="D545" s="93" t="s">
        <v>195</v>
      </c>
      <c r="E545" s="96" t="s">
        <v>196</v>
      </c>
      <c r="F545" s="67"/>
      <c r="G545" s="161" t="s">
        <v>1</v>
      </c>
      <c r="H545" s="78">
        <v>9</v>
      </c>
      <c r="I545" s="5">
        <v>0</v>
      </c>
      <c r="J545" s="62">
        <f t="shared" si="9"/>
        <v>0</v>
      </c>
      <c r="K545" s="26"/>
      <c r="L545" s="26"/>
      <c r="M545" s="26"/>
    </row>
    <row r="546" spans="1:13" x14ac:dyDescent="0.25">
      <c r="A546" s="58"/>
      <c r="B546" s="58">
        <f>IF(TRIM(I546)&lt;&gt;"",COUNTA($I$6:I546),"")</f>
        <v>474</v>
      </c>
      <c r="C546" s="266" t="s">
        <v>27</v>
      </c>
      <c r="D546" s="93" t="s">
        <v>197</v>
      </c>
      <c r="E546" s="96" t="s">
        <v>198</v>
      </c>
      <c r="F546" s="67"/>
      <c r="G546" s="161" t="s">
        <v>1</v>
      </c>
      <c r="H546" s="78">
        <v>9</v>
      </c>
      <c r="I546" s="5">
        <v>0</v>
      </c>
      <c r="J546" s="62">
        <f t="shared" si="9"/>
        <v>0</v>
      </c>
      <c r="K546" s="26"/>
      <c r="L546" s="26"/>
      <c r="M546" s="26"/>
    </row>
    <row r="547" spans="1:13" x14ac:dyDescent="0.25">
      <c r="A547" s="58"/>
      <c r="B547" s="58">
        <f>IF(TRIM(I547)&lt;&gt;"",COUNTA($I$6:I547),"")</f>
        <v>475</v>
      </c>
      <c r="C547" s="266" t="s">
        <v>27</v>
      </c>
      <c r="D547" s="93" t="s">
        <v>199</v>
      </c>
      <c r="E547" s="96" t="s">
        <v>200</v>
      </c>
      <c r="F547" s="67"/>
      <c r="G547" s="161" t="s">
        <v>1</v>
      </c>
      <c r="H547" s="78">
        <v>24</v>
      </c>
      <c r="I547" s="5">
        <v>0</v>
      </c>
      <c r="J547" s="62">
        <f t="shared" si="9"/>
        <v>0</v>
      </c>
      <c r="K547" s="26"/>
      <c r="L547" s="26"/>
      <c r="M547" s="26"/>
    </row>
    <row r="548" spans="1:13" ht="22.5" x14ac:dyDescent="0.25">
      <c r="A548" s="58"/>
      <c r="B548" s="58">
        <f>IF(TRIM(I548)&lt;&gt;"",COUNTA($I$6:I548),"")</f>
        <v>476</v>
      </c>
      <c r="C548" s="266" t="s">
        <v>27</v>
      </c>
      <c r="D548" s="93" t="s">
        <v>201</v>
      </c>
      <c r="E548" s="96" t="s">
        <v>202</v>
      </c>
      <c r="F548" s="67"/>
      <c r="G548" s="161" t="s">
        <v>1</v>
      </c>
      <c r="H548" s="78">
        <v>1</v>
      </c>
      <c r="I548" s="5">
        <v>0</v>
      </c>
      <c r="J548" s="62">
        <f t="shared" si="9"/>
        <v>0</v>
      </c>
      <c r="K548" s="26"/>
      <c r="L548" s="26"/>
      <c r="M548" s="26"/>
    </row>
    <row r="549" spans="1:13" x14ac:dyDescent="0.25">
      <c r="A549" s="58"/>
      <c r="B549" s="58">
        <f>IF(TRIM(I549)&lt;&gt;"",COUNTA($I$6:I549),"")</f>
        <v>477</v>
      </c>
      <c r="C549" s="266" t="s">
        <v>27</v>
      </c>
      <c r="D549" s="93" t="s">
        <v>203</v>
      </c>
      <c r="E549" s="96" t="s">
        <v>204</v>
      </c>
      <c r="F549" s="67"/>
      <c r="G549" s="161" t="s">
        <v>1</v>
      </c>
      <c r="H549" s="78">
        <v>1</v>
      </c>
      <c r="I549" s="5">
        <v>0</v>
      </c>
      <c r="J549" s="62">
        <f t="shared" si="9"/>
        <v>0</v>
      </c>
      <c r="K549" s="26"/>
      <c r="L549" s="26"/>
      <c r="M549" s="26"/>
    </row>
    <row r="550" spans="1:13" x14ac:dyDescent="0.25">
      <c r="A550" s="58"/>
      <c r="B550" s="58">
        <f>IF(TRIM(I550)&lt;&gt;"",COUNTA($I$6:I550),"")</f>
        <v>478</v>
      </c>
      <c r="C550" s="266" t="s">
        <v>27</v>
      </c>
      <c r="D550" s="93" t="s">
        <v>205</v>
      </c>
      <c r="E550" s="96" t="s">
        <v>206</v>
      </c>
      <c r="F550" s="67"/>
      <c r="G550" s="161" t="s">
        <v>1</v>
      </c>
      <c r="H550" s="78">
        <v>1</v>
      </c>
      <c r="I550" s="5">
        <v>0</v>
      </c>
      <c r="J550" s="62">
        <f t="shared" si="9"/>
        <v>0</v>
      </c>
      <c r="K550" s="26"/>
      <c r="L550" s="26"/>
      <c r="M550" s="26"/>
    </row>
    <row r="551" spans="1:13" x14ac:dyDescent="0.25">
      <c r="A551" s="58"/>
      <c r="B551" s="58">
        <f>IF(TRIM(I551)&lt;&gt;"",COUNTA($I$6:I551),"")</f>
        <v>479</v>
      </c>
      <c r="C551" s="266" t="s">
        <v>27</v>
      </c>
      <c r="D551" s="93" t="s">
        <v>207</v>
      </c>
      <c r="E551" s="96" t="s">
        <v>208</v>
      </c>
      <c r="F551" s="67"/>
      <c r="G551" s="161" t="s">
        <v>1</v>
      </c>
      <c r="H551" s="78">
        <v>1</v>
      </c>
      <c r="I551" s="5">
        <v>0</v>
      </c>
      <c r="J551" s="62">
        <f t="shared" si="9"/>
        <v>0</v>
      </c>
      <c r="K551" s="26"/>
      <c r="L551" s="26"/>
      <c r="M551" s="26"/>
    </row>
    <row r="552" spans="1:13" x14ac:dyDescent="0.25">
      <c r="A552" s="58"/>
      <c r="B552" s="58">
        <f>IF(TRIM(I552)&lt;&gt;"",COUNTA($I$6:I552),"")</f>
        <v>480</v>
      </c>
      <c r="C552" s="266" t="s">
        <v>27</v>
      </c>
      <c r="D552" s="93" t="s">
        <v>209</v>
      </c>
      <c r="E552" s="96" t="s">
        <v>210</v>
      </c>
      <c r="F552" s="67"/>
      <c r="G552" s="161" t="s">
        <v>1</v>
      </c>
      <c r="H552" s="78">
        <v>40</v>
      </c>
      <c r="I552" s="5">
        <v>0</v>
      </c>
      <c r="J552" s="62">
        <f t="shared" si="9"/>
        <v>0</v>
      </c>
      <c r="K552" s="26"/>
      <c r="L552" s="26"/>
      <c r="M552" s="26"/>
    </row>
    <row r="553" spans="1:13" x14ac:dyDescent="0.25">
      <c r="A553" s="58"/>
      <c r="B553" s="58">
        <f>IF(TRIM(I553)&lt;&gt;"",COUNTA($I$6:I553),"")</f>
        <v>481</v>
      </c>
      <c r="C553" s="266" t="s">
        <v>27</v>
      </c>
      <c r="D553" s="93" t="s">
        <v>211</v>
      </c>
      <c r="E553" s="96" t="s">
        <v>212</v>
      </c>
      <c r="F553" s="67"/>
      <c r="G553" s="161" t="s">
        <v>1</v>
      </c>
      <c r="H553" s="78">
        <v>32</v>
      </c>
      <c r="I553" s="5">
        <v>0</v>
      </c>
      <c r="J553" s="62">
        <f t="shared" si="9"/>
        <v>0</v>
      </c>
      <c r="K553" s="26"/>
      <c r="L553" s="26"/>
      <c r="M553" s="26"/>
    </row>
    <row r="554" spans="1:13" x14ac:dyDescent="0.25">
      <c r="A554" s="58"/>
      <c r="B554" s="58">
        <f>IF(TRIM(I554)&lt;&gt;"",COUNTA($I$6:I554),"")</f>
        <v>482</v>
      </c>
      <c r="C554" s="266" t="s">
        <v>27</v>
      </c>
      <c r="D554" s="93" t="s">
        <v>213</v>
      </c>
      <c r="E554" s="96" t="s">
        <v>214</v>
      </c>
      <c r="F554" s="67"/>
      <c r="G554" s="161" t="s">
        <v>1</v>
      </c>
      <c r="H554" s="78">
        <v>25</v>
      </c>
      <c r="I554" s="5">
        <v>0</v>
      </c>
      <c r="J554" s="62">
        <f t="shared" si="9"/>
        <v>0</v>
      </c>
      <c r="K554" s="26"/>
      <c r="L554" s="26"/>
      <c r="M554" s="26"/>
    </row>
    <row r="555" spans="1:13" x14ac:dyDescent="0.25">
      <c r="A555" s="58"/>
      <c r="B555" s="58">
        <f>IF(TRIM(I555)&lt;&gt;"",COUNTA($I$6:I555),"")</f>
        <v>483</v>
      </c>
      <c r="C555" s="266" t="s">
        <v>27</v>
      </c>
      <c r="D555" s="93" t="s">
        <v>215</v>
      </c>
      <c r="E555" s="96" t="s">
        <v>216</v>
      </c>
      <c r="F555" s="67"/>
      <c r="G555" s="161" t="s">
        <v>1</v>
      </c>
      <c r="H555" s="78">
        <v>100</v>
      </c>
      <c r="I555" s="5">
        <v>0</v>
      </c>
      <c r="J555" s="62">
        <f t="shared" si="9"/>
        <v>0</v>
      </c>
      <c r="K555" s="26"/>
      <c r="L555" s="26"/>
      <c r="M555" s="26"/>
    </row>
    <row r="556" spans="1:13" x14ac:dyDescent="0.25">
      <c r="A556" s="58"/>
      <c r="B556" s="58">
        <f>IF(TRIM(I556)&lt;&gt;"",COUNTA($I$6:I556),"")</f>
        <v>484</v>
      </c>
      <c r="C556" s="266" t="s">
        <v>27</v>
      </c>
      <c r="D556" s="93" t="s">
        <v>217</v>
      </c>
      <c r="E556" s="96" t="s">
        <v>218</v>
      </c>
      <c r="F556" s="67"/>
      <c r="G556" s="161" t="s">
        <v>1</v>
      </c>
      <c r="H556" s="78">
        <v>1</v>
      </c>
      <c r="I556" s="5">
        <v>0</v>
      </c>
      <c r="J556" s="62">
        <f t="shared" si="9"/>
        <v>0</v>
      </c>
      <c r="K556" s="26"/>
      <c r="L556" s="26"/>
      <c r="M556" s="26"/>
    </row>
    <row r="557" spans="1:13" x14ac:dyDescent="0.25">
      <c r="A557" s="58"/>
      <c r="B557" s="58">
        <f>IF(TRIM(I557)&lt;&gt;"",COUNTA($I$6:I557),"")</f>
        <v>485</v>
      </c>
      <c r="C557" s="266" t="s">
        <v>27</v>
      </c>
      <c r="D557" s="93" t="s">
        <v>219</v>
      </c>
      <c r="E557" s="96" t="s">
        <v>220</v>
      </c>
      <c r="F557" s="67"/>
      <c r="G557" s="161" t="s">
        <v>26</v>
      </c>
      <c r="H557" s="78">
        <v>6</v>
      </c>
      <c r="I557" s="5">
        <v>0</v>
      </c>
      <c r="J557" s="62">
        <f t="shared" si="9"/>
        <v>0</v>
      </c>
      <c r="K557" s="26"/>
      <c r="L557" s="26"/>
      <c r="M557" s="26"/>
    </row>
    <row r="558" spans="1:13" ht="22.5" x14ac:dyDescent="0.25">
      <c r="A558" s="58"/>
      <c r="B558" s="58">
        <f>IF(TRIM(I558)&lt;&gt;"",COUNTA($I$6:I558),"")</f>
        <v>486</v>
      </c>
      <c r="C558" s="266" t="s">
        <v>27</v>
      </c>
      <c r="D558" s="93" t="s">
        <v>221</v>
      </c>
      <c r="E558" s="96" t="s">
        <v>222</v>
      </c>
      <c r="F558" s="67"/>
      <c r="G558" s="161" t="s">
        <v>1</v>
      </c>
      <c r="H558" s="78">
        <v>3</v>
      </c>
      <c r="I558" s="5">
        <v>0</v>
      </c>
      <c r="J558" s="62">
        <f t="shared" si="9"/>
        <v>0</v>
      </c>
      <c r="K558" s="26"/>
      <c r="L558" s="26"/>
      <c r="M558" s="26"/>
    </row>
    <row r="559" spans="1:13" ht="22.5" x14ac:dyDescent="0.25">
      <c r="A559" s="58"/>
      <c r="B559" s="58">
        <f>IF(TRIM(I559)&lt;&gt;"",COUNTA($I$6:I559),"")</f>
        <v>487</v>
      </c>
      <c r="C559" s="266" t="s">
        <v>27</v>
      </c>
      <c r="D559" s="93" t="s">
        <v>223</v>
      </c>
      <c r="E559" s="96" t="s">
        <v>224</v>
      </c>
      <c r="F559" s="67"/>
      <c r="G559" s="161" t="s">
        <v>1</v>
      </c>
      <c r="H559" s="78">
        <v>3</v>
      </c>
      <c r="I559" s="5">
        <v>0</v>
      </c>
      <c r="J559" s="62">
        <f t="shared" si="9"/>
        <v>0</v>
      </c>
      <c r="K559" s="26"/>
      <c r="L559" s="26"/>
      <c r="M559" s="26"/>
    </row>
    <row r="560" spans="1:13" ht="45" x14ac:dyDescent="0.25">
      <c r="A560" s="58"/>
      <c r="B560" s="58">
        <f>IF(TRIM(I560)&lt;&gt;"",COUNTA($I$6:I560),"")</f>
        <v>488</v>
      </c>
      <c r="C560" s="266" t="s">
        <v>27</v>
      </c>
      <c r="D560" s="93" t="s">
        <v>225</v>
      </c>
      <c r="E560" s="96" t="s">
        <v>226</v>
      </c>
      <c r="F560" s="67"/>
      <c r="G560" s="161" t="s">
        <v>1</v>
      </c>
      <c r="H560" s="78">
        <v>2</v>
      </c>
      <c r="I560" s="5">
        <v>0</v>
      </c>
      <c r="J560" s="62">
        <f t="shared" si="9"/>
        <v>0</v>
      </c>
      <c r="K560" s="26"/>
      <c r="L560" s="26"/>
      <c r="M560" s="26"/>
    </row>
    <row r="561" spans="1:13" ht="45" x14ac:dyDescent="0.25">
      <c r="A561" s="58"/>
      <c r="B561" s="58">
        <f>IF(TRIM(I561)&lt;&gt;"",COUNTA($I$6:I561),"")</f>
        <v>489</v>
      </c>
      <c r="C561" s="266" t="s">
        <v>27</v>
      </c>
      <c r="D561" s="93" t="s">
        <v>227</v>
      </c>
      <c r="E561" s="96" t="s">
        <v>228</v>
      </c>
      <c r="F561" s="67"/>
      <c r="G561" s="161" t="s">
        <v>1</v>
      </c>
      <c r="H561" s="78">
        <v>2</v>
      </c>
      <c r="I561" s="5">
        <v>0</v>
      </c>
      <c r="J561" s="62">
        <f t="shared" si="9"/>
        <v>0</v>
      </c>
      <c r="K561" s="26"/>
      <c r="L561" s="26"/>
      <c r="M561" s="26"/>
    </row>
    <row r="562" spans="1:13" ht="33.75" x14ac:dyDescent="0.25">
      <c r="A562" s="58"/>
      <c r="B562" s="58">
        <f>IF(TRIM(I562)&lt;&gt;"",COUNTA($I$6:I562),"")</f>
        <v>490</v>
      </c>
      <c r="C562" s="266" t="s">
        <v>27</v>
      </c>
      <c r="D562" s="93" t="s">
        <v>229</v>
      </c>
      <c r="E562" s="96" t="s">
        <v>230</v>
      </c>
      <c r="F562" s="67"/>
      <c r="G562" s="161" t="s">
        <v>1</v>
      </c>
      <c r="H562" s="78">
        <v>2</v>
      </c>
      <c r="I562" s="5">
        <v>0</v>
      </c>
      <c r="J562" s="62">
        <f t="shared" si="9"/>
        <v>0</v>
      </c>
      <c r="K562" s="26"/>
      <c r="L562" s="26"/>
      <c r="M562" s="26"/>
    </row>
    <row r="563" spans="1:13" x14ac:dyDescent="0.25">
      <c r="A563" s="58"/>
      <c r="B563" s="58">
        <f>IF(TRIM(I563)&lt;&gt;"",COUNTA($I$6:I563),"")</f>
        <v>491</v>
      </c>
      <c r="C563" s="266" t="s">
        <v>27</v>
      </c>
      <c r="D563" s="93" t="s">
        <v>231</v>
      </c>
      <c r="E563" s="96" t="s">
        <v>232</v>
      </c>
      <c r="F563" s="67"/>
      <c r="G563" s="161" t="s">
        <v>1</v>
      </c>
      <c r="H563" s="78">
        <v>1</v>
      </c>
      <c r="I563" s="5">
        <v>0</v>
      </c>
      <c r="J563" s="62">
        <f t="shared" si="9"/>
        <v>0</v>
      </c>
      <c r="K563" s="26"/>
      <c r="L563" s="26"/>
      <c r="M563" s="26"/>
    </row>
    <row r="564" spans="1:13" x14ac:dyDescent="0.25">
      <c r="A564" s="58"/>
      <c r="B564" s="58">
        <f>IF(TRIM(I564)&lt;&gt;"",COUNTA($I$6:I564),"")</f>
        <v>492</v>
      </c>
      <c r="C564" s="266" t="s">
        <v>27</v>
      </c>
      <c r="D564" s="93" t="s">
        <v>233</v>
      </c>
      <c r="E564" s="96" t="s">
        <v>234</v>
      </c>
      <c r="F564" s="67"/>
      <c r="G564" s="161" t="s">
        <v>1</v>
      </c>
      <c r="H564" s="78">
        <v>1</v>
      </c>
      <c r="I564" s="5">
        <v>0</v>
      </c>
      <c r="J564" s="62">
        <f t="shared" si="9"/>
        <v>0</v>
      </c>
      <c r="K564" s="26"/>
      <c r="L564" s="26"/>
      <c r="M564" s="26"/>
    </row>
    <row r="565" spans="1:13" x14ac:dyDescent="0.25">
      <c r="A565" s="40">
        <v>1</v>
      </c>
      <c r="B565" s="40" t="str">
        <f>IF(TRIM(I565)&lt;&gt;"",COUNTA($I$6:I565),"")</f>
        <v/>
      </c>
      <c r="C565" s="296"/>
      <c r="D565" s="313" t="s">
        <v>2536</v>
      </c>
      <c r="E565" s="319" t="s">
        <v>3120</v>
      </c>
      <c r="F565" s="332"/>
      <c r="G565" s="342"/>
      <c r="H565" s="344"/>
      <c r="I565" s="345"/>
      <c r="J565" s="346">
        <f>ROUND(J566+J600+J608+J670+J688+J722,2)</f>
        <v>0</v>
      </c>
      <c r="K565" s="162"/>
      <c r="L565" s="26"/>
      <c r="M565" s="26"/>
    </row>
    <row r="566" spans="1:13" x14ac:dyDescent="0.25">
      <c r="A566" s="46">
        <v>2</v>
      </c>
      <c r="B566" s="46" t="str">
        <f>IF(TRIM(I566)&lt;&gt;"",COUNTA($I$6:I566),"")</f>
        <v/>
      </c>
      <c r="C566" s="297"/>
      <c r="D566" s="47"/>
      <c r="E566" s="83" t="s">
        <v>1898</v>
      </c>
      <c r="F566" s="84"/>
      <c r="G566" s="48"/>
      <c r="H566" s="49"/>
      <c r="I566" s="50"/>
      <c r="J566" s="153">
        <f>ROUND(J567+J573+J586,2)</f>
        <v>0</v>
      </c>
      <c r="K566" s="163"/>
      <c r="L566" s="26"/>
      <c r="M566" s="26"/>
    </row>
    <row r="567" spans="1:13" x14ac:dyDescent="0.25">
      <c r="A567" s="53">
        <v>3</v>
      </c>
      <c r="B567" s="53" t="str">
        <f>IF(TRIM(I567)&lt;&gt;"",COUNTA($I$6:I567),"")</f>
        <v/>
      </c>
      <c r="C567" s="300"/>
      <c r="D567" s="111"/>
      <c r="E567" s="112" t="s">
        <v>1899</v>
      </c>
      <c r="F567" s="113"/>
      <c r="G567" s="114"/>
      <c r="H567" s="115"/>
      <c r="I567" s="1"/>
      <c r="J567" s="155">
        <f>ROUND(SUM(J568:J572),2)</f>
        <v>0</v>
      </c>
      <c r="K567" s="162"/>
      <c r="L567" s="26"/>
      <c r="M567" s="26"/>
    </row>
    <row r="568" spans="1:13" ht="337.5" x14ac:dyDescent="0.25">
      <c r="A568" s="58"/>
      <c r="B568" s="58">
        <f>IF(TRIM(I568)&lt;&gt;"",COUNTA($I$6:I568),"")</f>
        <v>493</v>
      </c>
      <c r="C568" s="166"/>
      <c r="D568" s="164">
        <v>1</v>
      </c>
      <c r="E568" s="165" t="s">
        <v>2478</v>
      </c>
      <c r="F568" s="166"/>
      <c r="G568" s="167" t="s">
        <v>2</v>
      </c>
      <c r="H568" s="110">
        <v>1</v>
      </c>
      <c r="I568" s="17">
        <v>0</v>
      </c>
      <c r="J568" s="168">
        <f t="shared" si="9"/>
        <v>0</v>
      </c>
      <c r="K568" s="169"/>
      <c r="L568" s="26"/>
      <c r="M568" s="26"/>
    </row>
    <row r="569" spans="1:13" ht="56.25" x14ac:dyDescent="0.25">
      <c r="A569" s="58"/>
      <c r="B569" s="58">
        <f>IF(TRIM(I569)&lt;&gt;"",COUNTA($I$6:I569),"")</f>
        <v>494</v>
      </c>
      <c r="C569" s="195"/>
      <c r="D569" s="170">
        <v>2</v>
      </c>
      <c r="E569" s="171" t="s">
        <v>1900</v>
      </c>
      <c r="F569" s="171"/>
      <c r="G569" s="172" t="s">
        <v>1</v>
      </c>
      <c r="H569" s="173">
        <v>1</v>
      </c>
      <c r="I569" s="6">
        <v>0</v>
      </c>
      <c r="J569" s="62">
        <f t="shared" si="9"/>
        <v>0</v>
      </c>
      <c r="K569" s="169"/>
      <c r="L569" s="26"/>
      <c r="M569" s="26"/>
    </row>
    <row r="570" spans="1:13" ht="56.25" x14ac:dyDescent="0.25">
      <c r="A570" s="58"/>
      <c r="B570" s="58">
        <f>IF(TRIM(I570)&lt;&gt;"",COUNTA($I$6:I570),"")</f>
        <v>495</v>
      </c>
      <c r="C570" s="195"/>
      <c r="D570" s="170">
        <v>3</v>
      </c>
      <c r="E570" s="171" t="s">
        <v>1901</v>
      </c>
      <c r="F570" s="171"/>
      <c r="G570" s="172" t="s">
        <v>1</v>
      </c>
      <c r="H570" s="173">
        <v>1</v>
      </c>
      <c r="I570" s="6">
        <v>0</v>
      </c>
      <c r="J570" s="62">
        <f t="shared" si="9"/>
        <v>0</v>
      </c>
      <c r="K570" s="169"/>
      <c r="L570" s="26"/>
      <c r="M570" s="26"/>
    </row>
    <row r="571" spans="1:13" ht="22.5" x14ac:dyDescent="0.25">
      <c r="A571" s="58"/>
      <c r="B571" s="58">
        <f>IF(TRIM(I571)&lt;&gt;"",COUNTA($I$6:I571),"")</f>
        <v>496</v>
      </c>
      <c r="C571" s="165"/>
      <c r="D571" s="170">
        <v>4</v>
      </c>
      <c r="E571" s="165" t="s">
        <v>1902</v>
      </c>
      <c r="F571" s="328"/>
      <c r="G571" s="172" t="s">
        <v>2</v>
      </c>
      <c r="H571" s="173">
        <v>1</v>
      </c>
      <c r="I571" s="6">
        <v>0</v>
      </c>
      <c r="J571" s="62">
        <f t="shared" si="9"/>
        <v>0</v>
      </c>
      <c r="K571" s="162"/>
      <c r="L571" s="26"/>
      <c r="M571" s="26"/>
    </row>
    <row r="572" spans="1:13" ht="33.75" x14ac:dyDescent="0.25">
      <c r="A572" s="58"/>
      <c r="B572" s="58">
        <f>IF(TRIM(I572)&lt;&gt;"",COUNTA($I$6:I572),"")</f>
        <v>497</v>
      </c>
      <c r="C572" s="165"/>
      <c r="D572" s="170">
        <v>5</v>
      </c>
      <c r="E572" s="165" t="s">
        <v>1903</v>
      </c>
      <c r="F572" s="328"/>
      <c r="G572" s="172" t="s">
        <v>2</v>
      </c>
      <c r="H572" s="173">
        <v>1</v>
      </c>
      <c r="I572" s="6">
        <v>0</v>
      </c>
      <c r="J572" s="62">
        <f t="shared" si="9"/>
        <v>0</v>
      </c>
      <c r="K572" s="162"/>
      <c r="L572" s="26"/>
      <c r="M572" s="26"/>
    </row>
    <row r="573" spans="1:13" x14ac:dyDescent="0.25">
      <c r="A573" s="53">
        <v>3</v>
      </c>
      <c r="B573" s="53" t="str">
        <f>IF(TRIM(I573)&lt;&gt;"",COUNTA($I$6:I573),"")</f>
        <v/>
      </c>
      <c r="C573" s="300"/>
      <c r="D573" s="111"/>
      <c r="E573" s="112" t="s">
        <v>1904</v>
      </c>
      <c r="F573" s="113"/>
      <c r="G573" s="114"/>
      <c r="H573" s="115"/>
      <c r="I573" s="1"/>
      <c r="J573" s="155">
        <f>ROUND(SUM(J574:J585),2)</f>
        <v>0</v>
      </c>
      <c r="K573" s="162"/>
      <c r="L573" s="26"/>
      <c r="M573" s="26"/>
    </row>
    <row r="574" spans="1:13" ht="45" x14ac:dyDescent="0.25">
      <c r="A574" s="58"/>
      <c r="B574" s="58">
        <f>IF(TRIM(I574)&lt;&gt;"",COUNTA($I$6:I574),"")</f>
        <v>498</v>
      </c>
      <c r="C574" s="165"/>
      <c r="D574" s="170">
        <v>6</v>
      </c>
      <c r="E574" s="165" t="s">
        <v>1905</v>
      </c>
      <c r="F574" s="328"/>
      <c r="G574" s="172" t="s">
        <v>25</v>
      </c>
      <c r="H574" s="173">
        <v>5960</v>
      </c>
      <c r="I574" s="6">
        <v>0</v>
      </c>
      <c r="J574" s="62">
        <f t="shared" si="9"/>
        <v>0</v>
      </c>
      <c r="K574" s="162"/>
      <c r="L574" s="26"/>
      <c r="M574" s="26"/>
    </row>
    <row r="575" spans="1:13" ht="45" x14ac:dyDescent="0.25">
      <c r="A575" s="58"/>
      <c r="B575" s="58">
        <f>IF(TRIM(I575)&lt;&gt;"",COUNTA($I$6:I575),"")</f>
        <v>499</v>
      </c>
      <c r="C575" s="165"/>
      <c r="D575" s="170">
        <v>7</v>
      </c>
      <c r="E575" s="165" t="s">
        <v>1906</v>
      </c>
      <c r="F575" s="328"/>
      <c r="G575" s="172" t="s">
        <v>25</v>
      </c>
      <c r="H575" s="173">
        <v>45</v>
      </c>
      <c r="I575" s="6">
        <v>0</v>
      </c>
      <c r="J575" s="62">
        <f t="shared" si="9"/>
        <v>0</v>
      </c>
      <c r="K575" s="162"/>
      <c r="L575" s="26"/>
      <c r="M575" s="26"/>
    </row>
    <row r="576" spans="1:13" ht="45" x14ac:dyDescent="0.25">
      <c r="A576" s="58"/>
      <c r="B576" s="58">
        <f>IF(TRIM(I576)&lt;&gt;"",COUNTA($I$6:I576),"")</f>
        <v>500</v>
      </c>
      <c r="C576" s="165"/>
      <c r="D576" s="170">
        <v>8</v>
      </c>
      <c r="E576" s="165" t="s">
        <v>1907</v>
      </c>
      <c r="F576" s="328"/>
      <c r="G576" s="172" t="s">
        <v>25</v>
      </c>
      <c r="H576" s="173">
        <v>30</v>
      </c>
      <c r="I576" s="6">
        <v>0</v>
      </c>
      <c r="J576" s="62">
        <f t="shared" si="9"/>
        <v>0</v>
      </c>
      <c r="K576" s="162"/>
      <c r="L576" s="26"/>
      <c r="M576" s="26"/>
    </row>
    <row r="577" spans="1:13" ht="45" x14ac:dyDescent="0.25">
      <c r="A577" s="58"/>
      <c r="B577" s="58">
        <f>IF(TRIM(I577)&lt;&gt;"",COUNTA($I$6:I577),"")</f>
        <v>501</v>
      </c>
      <c r="C577" s="165"/>
      <c r="D577" s="170">
        <v>9</v>
      </c>
      <c r="E577" s="165" t="s">
        <v>1908</v>
      </c>
      <c r="F577" s="328"/>
      <c r="G577" s="172" t="s">
        <v>25</v>
      </c>
      <c r="H577" s="173">
        <v>10</v>
      </c>
      <c r="I577" s="6">
        <v>0</v>
      </c>
      <c r="J577" s="62">
        <f t="shared" si="9"/>
        <v>0</v>
      </c>
      <c r="K577" s="162"/>
      <c r="L577" s="26"/>
      <c r="M577" s="26"/>
    </row>
    <row r="578" spans="1:13" ht="33.75" x14ac:dyDescent="0.25">
      <c r="A578" s="58"/>
      <c r="B578" s="58">
        <f>IF(TRIM(I578)&lt;&gt;"",COUNTA($I$6:I578),"")</f>
        <v>502</v>
      </c>
      <c r="C578" s="165"/>
      <c r="D578" s="170">
        <v>10</v>
      </c>
      <c r="E578" s="165" t="s">
        <v>1909</v>
      </c>
      <c r="F578" s="328"/>
      <c r="G578" s="172" t="s">
        <v>25</v>
      </c>
      <c r="H578" s="173">
        <v>30</v>
      </c>
      <c r="I578" s="6">
        <v>0</v>
      </c>
      <c r="J578" s="62">
        <f t="shared" si="9"/>
        <v>0</v>
      </c>
      <c r="K578" s="162"/>
      <c r="L578" s="26"/>
      <c r="M578" s="26"/>
    </row>
    <row r="579" spans="1:13" ht="33.75" x14ac:dyDescent="0.25">
      <c r="A579" s="58"/>
      <c r="B579" s="58">
        <f>IF(TRIM(I579)&lt;&gt;"",COUNTA($I$6:I579),"")</f>
        <v>503</v>
      </c>
      <c r="C579" s="165"/>
      <c r="D579" s="170">
        <v>11</v>
      </c>
      <c r="E579" s="165" t="s">
        <v>1910</v>
      </c>
      <c r="F579" s="328"/>
      <c r="G579" s="172" t="s">
        <v>25</v>
      </c>
      <c r="H579" s="173">
        <v>25</v>
      </c>
      <c r="I579" s="6">
        <v>0</v>
      </c>
      <c r="J579" s="62">
        <f t="shared" si="9"/>
        <v>0</v>
      </c>
      <c r="K579" s="162"/>
      <c r="L579" s="26"/>
      <c r="M579" s="26"/>
    </row>
    <row r="580" spans="1:13" ht="33.75" x14ac:dyDescent="0.25">
      <c r="A580" s="58"/>
      <c r="B580" s="58">
        <f>IF(TRIM(I580)&lt;&gt;"",COUNTA($I$6:I580),"")</f>
        <v>504</v>
      </c>
      <c r="C580" s="165"/>
      <c r="D580" s="170">
        <v>12</v>
      </c>
      <c r="E580" s="165" t="s">
        <v>1911</v>
      </c>
      <c r="F580" s="328"/>
      <c r="G580" s="172" t="s">
        <v>25</v>
      </c>
      <c r="H580" s="173">
        <v>5</v>
      </c>
      <c r="I580" s="6">
        <v>0</v>
      </c>
      <c r="J580" s="62">
        <f t="shared" si="9"/>
        <v>0</v>
      </c>
      <c r="K580" s="162"/>
      <c r="L580" s="26"/>
      <c r="M580" s="26"/>
    </row>
    <row r="581" spans="1:13" ht="33.75" x14ac:dyDescent="0.25">
      <c r="A581" s="58"/>
      <c r="B581" s="58">
        <f>IF(TRIM(I581)&lt;&gt;"",COUNTA($I$6:I581),"")</f>
        <v>505</v>
      </c>
      <c r="C581" s="165"/>
      <c r="D581" s="170">
        <v>13</v>
      </c>
      <c r="E581" s="165" t="s">
        <v>1912</v>
      </c>
      <c r="F581" s="328"/>
      <c r="G581" s="172" t="s">
        <v>25</v>
      </c>
      <c r="H581" s="173">
        <v>5</v>
      </c>
      <c r="I581" s="6">
        <v>0</v>
      </c>
      <c r="J581" s="62">
        <f t="shared" si="9"/>
        <v>0</v>
      </c>
      <c r="K581" s="162"/>
      <c r="L581" s="26"/>
      <c r="M581" s="26"/>
    </row>
    <row r="582" spans="1:13" ht="33.75" x14ac:dyDescent="0.25">
      <c r="A582" s="58"/>
      <c r="B582" s="58">
        <f>IF(TRIM(I582)&lt;&gt;"",COUNTA($I$6:I582),"")</f>
        <v>506</v>
      </c>
      <c r="C582" s="165"/>
      <c r="D582" s="170">
        <v>14</v>
      </c>
      <c r="E582" s="165" t="s">
        <v>1913</v>
      </c>
      <c r="F582" s="328"/>
      <c r="G582" s="172" t="s">
        <v>25</v>
      </c>
      <c r="H582" s="173">
        <v>40</v>
      </c>
      <c r="I582" s="6">
        <v>0</v>
      </c>
      <c r="J582" s="62">
        <f t="shared" si="9"/>
        <v>0</v>
      </c>
      <c r="K582" s="162"/>
      <c r="L582" s="26"/>
      <c r="M582" s="26"/>
    </row>
    <row r="583" spans="1:13" ht="22.5" x14ac:dyDescent="0.25">
      <c r="A583" s="58"/>
      <c r="B583" s="58">
        <f>IF(TRIM(I583)&lt;&gt;"",COUNTA($I$6:I583),"")</f>
        <v>507</v>
      </c>
      <c r="C583" s="165"/>
      <c r="D583" s="170">
        <v>15</v>
      </c>
      <c r="E583" s="165" t="s">
        <v>1914</v>
      </c>
      <c r="F583" s="328"/>
      <c r="G583" s="172" t="s">
        <v>1</v>
      </c>
      <c r="H583" s="173">
        <v>35</v>
      </c>
      <c r="I583" s="6">
        <v>0</v>
      </c>
      <c r="J583" s="62">
        <f t="shared" si="9"/>
        <v>0</v>
      </c>
      <c r="K583" s="162"/>
      <c r="L583" s="26"/>
      <c r="M583" s="26"/>
    </row>
    <row r="584" spans="1:13" ht="22.5" x14ac:dyDescent="0.25">
      <c r="A584" s="58"/>
      <c r="B584" s="58">
        <f>IF(TRIM(I584)&lt;&gt;"",COUNTA($I$6:I584),"")</f>
        <v>508</v>
      </c>
      <c r="C584" s="165"/>
      <c r="D584" s="170">
        <v>16</v>
      </c>
      <c r="E584" s="165" t="s">
        <v>1915</v>
      </c>
      <c r="F584" s="328"/>
      <c r="G584" s="172" t="s">
        <v>1</v>
      </c>
      <c r="H584" s="173">
        <v>5</v>
      </c>
      <c r="I584" s="6">
        <v>0</v>
      </c>
      <c r="J584" s="62">
        <f t="shared" si="9"/>
        <v>0</v>
      </c>
      <c r="K584" s="162"/>
      <c r="L584" s="26"/>
      <c r="M584" s="26"/>
    </row>
    <row r="585" spans="1:13" x14ac:dyDescent="0.25">
      <c r="A585" s="58"/>
      <c r="B585" s="58">
        <f>IF(TRIM(I585)&lt;&gt;"",COUNTA($I$6:I585),"")</f>
        <v>509</v>
      </c>
      <c r="C585" s="165"/>
      <c r="D585" s="174">
        <v>17</v>
      </c>
      <c r="E585" s="165" t="s">
        <v>1916</v>
      </c>
      <c r="F585" s="328"/>
      <c r="G585" s="175" t="s">
        <v>2</v>
      </c>
      <c r="H585" s="176">
        <v>1</v>
      </c>
      <c r="I585" s="7">
        <v>0</v>
      </c>
      <c r="J585" s="62">
        <f t="shared" si="9"/>
        <v>0</v>
      </c>
      <c r="K585" s="162"/>
      <c r="L585" s="26"/>
      <c r="M585" s="26"/>
    </row>
    <row r="586" spans="1:13" x14ac:dyDescent="0.25">
      <c r="A586" s="53">
        <v>3</v>
      </c>
      <c r="B586" s="53" t="str">
        <f>IF(TRIM(I586)&lt;&gt;"",COUNTA($I$6:I586),"")</f>
        <v/>
      </c>
      <c r="C586" s="300"/>
      <c r="D586" s="111"/>
      <c r="E586" s="112" t="s">
        <v>1917</v>
      </c>
      <c r="F586" s="113"/>
      <c r="G586" s="114"/>
      <c r="H586" s="115"/>
      <c r="I586" s="1"/>
      <c r="J586" s="155">
        <f>ROUND(SUM(J587:J599),2)</f>
        <v>0</v>
      </c>
      <c r="K586" s="169"/>
      <c r="L586" s="26"/>
      <c r="M586" s="26"/>
    </row>
    <row r="587" spans="1:13" ht="22.5" x14ac:dyDescent="0.25">
      <c r="A587" s="58"/>
      <c r="B587" s="58">
        <f>IF(TRIM(I587)&lt;&gt;"",COUNTA($I$6:I587),"")</f>
        <v>510</v>
      </c>
      <c r="C587" s="165"/>
      <c r="D587" s="170">
        <v>18</v>
      </c>
      <c r="E587" s="165" t="s">
        <v>1918</v>
      </c>
      <c r="F587" s="328"/>
      <c r="G587" s="172" t="s">
        <v>25</v>
      </c>
      <c r="H587" s="173">
        <v>95</v>
      </c>
      <c r="I587" s="6">
        <v>0</v>
      </c>
      <c r="J587" s="62">
        <f t="shared" si="9"/>
        <v>0</v>
      </c>
      <c r="K587" s="162"/>
      <c r="L587" s="26"/>
      <c r="M587" s="26"/>
    </row>
    <row r="588" spans="1:13" ht="22.5" x14ac:dyDescent="0.25">
      <c r="A588" s="58"/>
      <c r="B588" s="58">
        <f>IF(TRIM(I588)&lt;&gt;"",COUNTA($I$6:I588),"")</f>
        <v>511</v>
      </c>
      <c r="C588" s="165"/>
      <c r="D588" s="170">
        <v>19</v>
      </c>
      <c r="E588" s="165" t="s">
        <v>1919</v>
      </c>
      <c r="F588" s="328"/>
      <c r="G588" s="172" t="s">
        <v>25</v>
      </c>
      <c r="H588" s="173">
        <v>70</v>
      </c>
      <c r="I588" s="6">
        <v>0</v>
      </c>
      <c r="J588" s="62">
        <f t="shared" si="9"/>
        <v>0</v>
      </c>
      <c r="K588" s="162"/>
      <c r="L588" s="26"/>
      <c r="M588" s="26"/>
    </row>
    <row r="589" spans="1:13" ht="22.5" x14ac:dyDescent="0.25">
      <c r="A589" s="58"/>
      <c r="B589" s="58">
        <f>IF(TRIM(I589)&lt;&gt;"",COUNTA($I$6:I589),"")</f>
        <v>512</v>
      </c>
      <c r="C589" s="165"/>
      <c r="D589" s="170">
        <v>20</v>
      </c>
      <c r="E589" s="165" t="s">
        <v>1920</v>
      </c>
      <c r="F589" s="328"/>
      <c r="G589" s="172" t="s">
        <v>25</v>
      </c>
      <c r="H589" s="173">
        <v>4880</v>
      </c>
      <c r="I589" s="6">
        <v>0</v>
      </c>
      <c r="J589" s="62">
        <f t="shared" si="9"/>
        <v>0</v>
      </c>
      <c r="K589" s="162"/>
      <c r="L589" s="26"/>
      <c r="M589" s="26"/>
    </row>
    <row r="590" spans="1:13" ht="22.5" x14ac:dyDescent="0.25">
      <c r="A590" s="58"/>
      <c r="B590" s="58">
        <f>IF(TRIM(I590)&lt;&gt;"",COUNTA($I$6:I590),"")</f>
        <v>513</v>
      </c>
      <c r="C590" s="165"/>
      <c r="D590" s="170">
        <v>21</v>
      </c>
      <c r="E590" s="165" t="s">
        <v>1921</v>
      </c>
      <c r="F590" s="328"/>
      <c r="G590" s="172" t="s">
        <v>25</v>
      </c>
      <c r="H590" s="173">
        <v>415</v>
      </c>
      <c r="I590" s="6">
        <v>0</v>
      </c>
      <c r="J590" s="62">
        <f t="shared" si="9"/>
        <v>0</v>
      </c>
      <c r="K590" s="162"/>
      <c r="L590" s="26"/>
      <c r="M590" s="26"/>
    </row>
    <row r="591" spans="1:13" ht="22.5" x14ac:dyDescent="0.25">
      <c r="A591" s="58"/>
      <c r="B591" s="58">
        <f>IF(TRIM(I591)&lt;&gt;"",COUNTA($I$6:I591),"")</f>
        <v>514</v>
      </c>
      <c r="C591" s="165"/>
      <c r="D591" s="170">
        <v>22</v>
      </c>
      <c r="E591" s="165" t="s">
        <v>1922</v>
      </c>
      <c r="F591" s="328"/>
      <c r="G591" s="172" t="s">
        <v>25</v>
      </c>
      <c r="H591" s="173">
        <v>595</v>
      </c>
      <c r="I591" s="6">
        <v>0</v>
      </c>
      <c r="J591" s="62">
        <f t="shared" si="9"/>
        <v>0</v>
      </c>
      <c r="K591" s="162"/>
      <c r="L591" s="26"/>
      <c r="M591" s="26"/>
    </row>
    <row r="592" spans="1:13" ht="22.5" x14ac:dyDescent="0.25">
      <c r="A592" s="58"/>
      <c r="B592" s="58">
        <f>IF(TRIM(I592)&lt;&gt;"",COUNTA($I$6:I592),"")</f>
        <v>515</v>
      </c>
      <c r="C592" s="165"/>
      <c r="D592" s="170">
        <v>23</v>
      </c>
      <c r="E592" s="165" t="s">
        <v>1923</v>
      </c>
      <c r="F592" s="328"/>
      <c r="G592" s="172" t="s">
        <v>25</v>
      </c>
      <c r="H592" s="173">
        <v>130</v>
      </c>
      <c r="I592" s="6">
        <v>0</v>
      </c>
      <c r="J592" s="62">
        <f t="shared" si="9"/>
        <v>0</v>
      </c>
      <c r="K592" s="162"/>
      <c r="L592" s="26"/>
      <c r="M592" s="26"/>
    </row>
    <row r="593" spans="1:13" ht="22.5" x14ac:dyDescent="0.25">
      <c r="A593" s="58"/>
      <c r="B593" s="58">
        <f>IF(TRIM(I593)&lt;&gt;"",COUNTA($I$6:I593),"")</f>
        <v>516</v>
      </c>
      <c r="C593" s="165"/>
      <c r="D593" s="170">
        <v>24</v>
      </c>
      <c r="E593" s="165" t="s">
        <v>1924</v>
      </c>
      <c r="F593" s="328"/>
      <c r="G593" s="172" t="s">
        <v>25</v>
      </c>
      <c r="H593" s="173">
        <v>225</v>
      </c>
      <c r="I593" s="6">
        <v>0</v>
      </c>
      <c r="J593" s="62">
        <f t="shared" si="9"/>
        <v>0</v>
      </c>
      <c r="K593" s="162"/>
      <c r="L593" s="26"/>
      <c r="M593" s="26"/>
    </row>
    <row r="594" spans="1:13" ht="22.5" x14ac:dyDescent="0.25">
      <c r="A594" s="58"/>
      <c r="B594" s="58">
        <f>IF(TRIM(I594)&lt;&gt;"",COUNTA($I$6:I594),"")</f>
        <v>517</v>
      </c>
      <c r="C594" s="165"/>
      <c r="D594" s="170">
        <v>25</v>
      </c>
      <c r="E594" s="165" t="s">
        <v>1925</v>
      </c>
      <c r="F594" s="328"/>
      <c r="G594" s="172" t="s">
        <v>25</v>
      </c>
      <c r="H594" s="173">
        <v>200</v>
      </c>
      <c r="I594" s="6">
        <v>0</v>
      </c>
      <c r="J594" s="62">
        <f t="shared" si="9"/>
        <v>0</v>
      </c>
      <c r="K594" s="162"/>
      <c r="L594" s="26"/>
      <c r="M594" s="26"/>
    </row>
    <row r="595" spans="1:13" ht="22.5" x14ac:dyDescent="0.25">
      <c r="A595" s="58"/>
      <c r="B595" s="58">
        <f>IF(TRIM(I595)&lt;&gt;"",COUNTA($I$6:I595),"")</f>
        <v>518</v>
      </c>
      <c r="C595" s="301"/>
      <c r="D595" s="170">
        <v>26</v>
      </c>
      <c r="E595" s="165" t="s">
        <v>1926</v>
      </c>
      <c r="F595" s="328"/>
      <c r="G595" s="172" t="s">
        <v>25</v>
      </c>
      <c r="H595" s="173">
        <v>10</v>
      </c>
      <c r="I595" s="6">
        <v>0</v>
      </c>
      <c r="J595" s="62">
        <f t="shared" si="9"/>
        <v>0</v>
      </c>
      <c r="K595" s="177"/>
      <c r="L595" s="26"/>
      <c r="M595" s="26"/>
    </row>
    <row r="596" spans="1:13" ht="45" x14ac:dyDescent="0.25">
      <c r="A596" s="58"/>
      <c r="B596" s="58">
        <f>IF(TRIM(I596)&lt;&gt;"",COUNTA($I$6:I596),"")</f>
        <v>519</v>
      </c>
      <c r="C596" s="165"/>
      <c r="D596" s="170">
        <v>27</v>
      </c>
      <c r="E596" s="165" t="s">
        <v>1927</v>
      </c>
      <c r="F596" s="335"/>
      <c r="G596" s="172" t="s">
        <v>2</v>
      </c>
      <c r="H596" s="173">
        <v>15</v>
      </c>
      <c r="I596" s="6">
        <v>0</v>
      </c>
      <c r="J596" s="62">
        <f t="shared" si="9"/>
        <v>0</v>
      </c>
      <c r="K596" s="162"/>
      <c r="L596" s="26"/>
      <c r="M596" s="26"/>
    </row>
    <row r="597" spans="1:13" ht="22.5" x14ac:dyDescent="0.25">
      <c r="A597" s="58"/>
      <c r="B597" s="58">
        <f>IF(TRIM(I597)&lt;&gt;"",COUNTA($I$6:I597),"")</f>
        <v>520</v>
      </c>
      <c r="C597" s="165"/>
      <c r="D597" s="170">
        <v>28</v>
      </c>
      <c r="E597" s="165" t="s">
        <v>1928</v>
      </c>
      <c r="F597" s="335"/>
      <c r="G597" s="172" t="s">
        <v>2</v>
      </c>
      <c r="H597" s="173">
        <v>1</v>
      </c>
      <c r="I597" s="6">
        <v>0</v>
      </c>
      <c r="J597" s="62">
        <f t="shared" si="9"/>
        <v>0</v>
      </c>
      <c r="K597" s="162"/>
      <c r="L597" s="26"/>
      <c r="M597" s="26"/>
    </row>
    <row r="598" spans="1:13" x14ac:dyDescent="0.25">
      <c r="A598" s="58"/>
      <c r="B598" s="58">
        <f>IF(TRIM(I598)&lt;&gt;"",COUNTA($I$6:I598),"")</f>
        <v>521</v>
      </c>
      <c r="C598" s="165"/>
      <c r="D598" s="174">
        <v>28</v>
      </c>
      <c r="E598" s="165" t="s">
        <v>1916</v>
      </c>
      <c r="F598" s="328"/>
      <c r="G598" s="172" t="s">
        <v>2</v>
      </c>
      <c r="H598" s="176">
        <v>1</v>
      </c>
      <c r="I598" s="7">
        <v>0</v>
      </c>
      <c r="J598" s="62">
        <f t="shared" si="9"/>
        <v>0</v>
      </c>
      <c r="K598" s="178"/>
      <c r="L598" s="26"/>
      <c r="M598" s="26"/>
    </row>
    <row r="599" spans="1:13" ht="22.5" x14ac:dyDescent="0.25">
      <c r="A599" s="58"/>
      <c r="B599" s="58">
        <f>IF(TRIM(I599)&lt;&gt;"",COUNTA($I$6:I599),"")</f>
        <v>522</v>
      </c>
      <c r="C599" s="165"/>
      <c r="D599" s="170">
        <v>29</v>
      </c>
      <c r="E599" s="165" t="s">
        <v>1929</v>
      </c>
      <c r="F599" s="328"/>
      <c r="G599" s="172" t="s">
        <v>2</v>
      </c>
      <c r="H599" s="173">
        <v>1</v>
      </c>
      <c r="I599" s="6">
        <v>0</v>
      </c>
      <c r="J599" s="62">
        <f t="shared" si="9"/>
        <v>0</v>
      </c>
      <c r="K599" s="162"/>
      <c r="L599" s="26"/>
      <c r="M599" s="26"/>
    </row>
    <row r="600" spans="1:13" ht="22.5" x14ac:dyDescent="0.25">
      <c r="A600" s="46">
        <v>2</v>
      </c>
      <c r="B600" s="46" t="str">
        <f>IF(TRIM(I600)&lt;&gt;"",COUNTA($I$6:I600),"")</f>
        <v/>
      </c>
      <c r="C600" s="297"/>
      <c r="D600" s="47"/>
      <c r="E600" s="83" t="s">
        <v>1930</v>
      </c>
      <c r="F600" s="336" t="s">
        <v>2537</v>
      </c>
      <c r="G600" s="48"/>
      <c r="H600" s="49"/>
      <c r="I600" s="50"/>
      <c r="J600" s="153">
        <f>ROUND(J601,2)</f>
        <v>0</v>
      </c>
      <c r="K600" s="163"/>
      <c r="L600" s="26"/>
      <c r="M600" s="26"/>
    </row>
    <row r="601" spans="1:13" ht="22.5" x14ac:dyDescent="0.25">
      <c r="A601" s="53">
        <v>3</v>
      </c>
      <c r="B601" s="53" t="str">
        <f>IF(TRIM(I601)&lt;&gt;"",COUNTA($I$6:I601),"")</f>
        <v/>
      </c>
      <c r="C601" s="300"/>
      <c r="D601" s="111"/>
      <c r="E601" s="112" t="s">
        <v>1931</v>
      </c>
      <c r="F601" s="113"/>
      <c r="G601" s="114"/>
      <c r="H601" s="115"/>
      <c r="I601" s="1"/>
      <c r="J601" s="155">
        <f>ROUND(SUM(J602:J607),2)</f>
        <v>0</v>
      </c>
      <c r="K601" s="162"/>
      <c r="L601" s="26"/>
      <c r="M601" s="26"/>
    </row>
    <row r="602" spans="1:13" x14ac:dyDescent="0.25">
      <c r="A602" s="58"/>
      <c r="B602" s="58">
        <f>IF(TRIM(I602)&lt;&gt;"",COUNTA($I$6:I602),"")</f>
        <v>523</v>
      </c>
      <c r="C602" s="302"/>
      <c r="D602" s="170">
        <v>30</v>
      </c>
      <c r="E602" s="179" t="s">
        <v>1932</v>
      </c>
      <c r="F602" s="179"/>
      <c r="G602" s="175" t="s">
        <v>2</v>
      </c>
      <c r="H602" s="176">
        <v>1</v>
      </c>
      <c r="I602" s="8">
        <v>0</v>
      </c>
      <c r="J602" s="62">
        <f t="shared" ref="J602:J659" si="10">IF(ISNUMBER(H602),ROUND(H602*I602,2),"")</f>
        <v>0</v>
      </c>
      <c r="K602" s="180"/>
      <c r="L602" s="26"/>
      <c r="M602" s="26"/>
    </row>
    <row r="603" spans="1:13" ht="33.75" x14ac:dyDescent="0.25">
      <c r="A603" s="58"/>
      <c r="B603" s="58">
        <f>IF(TRIM(I603)&lt;&gt;"",COUNTA($I$6:I603),"")</f>
        <v>524</v>
      </c>
      <c r="C603" s="165"/>
      <c r="D603" s="170">
        <v>31</v>
      </c>
      <c r="E603" s="181" t="s">
        <v>1933</v>
      </c>
      <c r="F603" s="181"/>
      <c r="G603" s="109" t="s">
        <v>25</v>
      </c>
      <c r="H603" s="110">
        <v>225</v>
      </c>
      <c r="I603" s="6">
        <v>0</v>
      </c>
      <c r="J603" s="62">
        <f t="shared" si="10"/>
        <v>0</v>
      </c>
      <c r="K603" s="162"/>
      <c r="L603" s="26"/>
      <c r="M603" s="26"/>
    </row>
    <row r="604" spans="1:13" ht="67.5" x14ac:dyDescent="0.25">
      <c r="A604" s="58"/>
      <c r="B604" s="58">
        <f>IF(TRIM(I604)&lt;&gt;"",COUNTA($I$6:I604),"")</f>
        <v>525</v>
      </c>
      <c r="C604" s="165"/>
      <c r="D604" s="170">
        <v>32</v>
      </c>
      <c r="E604" s="181" t="s">
        <v>1934</v>
      </c>
      <c r="F604" s="181"/>
      <c r="G604" s="109" t="s">
        <v>25</v>
      </c>
      <c r="H604" s="110">
        <v>225</v>
      </c>
      <c r="I604" s="6">
        <v>0</v>
      </c>
      <c r="J604" s="62">
        <f t="shared" si="10"/>
        <v>0</v>
      </c>
      <c r="K604" s="162"/>
      <c r="L604" s="26"/>
      <c r="M604" s="26"/>
    </row>
    <row r="605" spans="1:13" ht="56.25" x14ac:dyDescent="0.25">
      <c r="A605" s="58"/>
      <c r="B605" s="58">
        <f>IF(TRIM(I605)&lt;&gt;"",COUNTA($I$6:I605),"")</f>
        <v>526</v>
      </c>
      <c r="C605" s="165"/>
      <c r="D605" s="170">
        <v>33</v>
      </c>
      <c r="E605" s="181" t="s">
        <v>1935</v>
      </c>
      <c r="F605" s="181"/>
      <c r="G605" s="109" t="s">
        <v>25</v>
      </c>
      <c r="H605" s="110">
        <v>225</v>
      </c>
      <c r="I605" s="6">
        <v>0</v>
      </c>
      <c r="J605" s="62">
        <f t="shared" si="10"/>
        <v>0</v>
      </c>
      <c r="K605" s="162"/>
      <c r="L605" s="26"/>
      <c r="M605" s="26"/>
    </row>
    <row r="606" spans="1:13" ht="45" x14ac:dyDescent="0.25">
      <c r="A606" s="58"/>
      <c r="B606" s="58">
        <f>IF(TRIM(I606)&lt;&gt;"",COUNTA($I$6:I606),"")</f>
        <v>527</v>
      </c>
      <c r="C606" s="165"/>
      <c r="D606" s="170">
        <v>34</v>
      </c>
      <c r="E606" s="181" t="s">
        <v>1936</v>
      </c>
      <c r="F606" s="181"/>
      <c r="G606" s="109" t="s">
        <v>25</v>
      </c>
      <c r="H606" s="110">
        <v>5</v>
      </c>
      <c r="I606" s="6">
        <v>0</v>
      </c>
      <c r="J606" s="62">
        <f t="shared" si="10"/>
        <v>0</v>
      </c>
      <c r="K606" s="162"/>
      <c r="L606" s="26"/>
      <c r="M606" s="26"/>
    </row>
    <row r="607" spans="1:13" ht="45" x14ac:dyDescent="0.25">
      <c r="A607" s="58"/>
      <c r="B607" s="58">
        <f>IF(TRIM(I607)&lt;&gt;"",COUNTA($I$6:I607),"")</f>
        <v>528</v>
      </c>
      <c r="C607" s="165"/>
      <c r="D607" s="170">
        <v>35</v>
      </c>
      <c r="E607" s="181" t="s">
        <v>1937</v>
      </c>
      <c r="F607" s="181"/>
      <c r="G607" s="109" t="s">
        <v>2</v>
      </c>
      <c r="H607" s="110">
        <v>5</v>
      </c>
      <c r="I607" s="6">
        <v>0</v>
      </c>
      <c r="J607" s="62">
        <f t="shared" si="10"/>
        <v>0</v>
      </c>
      <c r="K607" s="162"/>
      <c r="L607" s="26"/>
      <c r="M607" s="26"/>
    </row>
    <row r="608" spans="1:13" ht="22.5" x14ac:dyDescent="0.25">
      <c r="A608" s="46">
        <v>2</v>
      </c>
      <c r="B608" s="46" t="str">
        <f>IF(TRIM(I608)&lt;&gt;"",COUNTA($I$6:I608),"")</f>
        <v/>
      </c>
      <c r="C608" s="297"/>
      <c r="D608" s="47"/>
      <c r="E608" s="83" t="s">
        <v>1938</v>
      </c>
      <c r="F608" s="336" t="s">
        <v>2537</v>
      </c>
      <c r="G608" s="48"/>
      <c r="H608" s="49"/>
      <c r="I608" s="50"/>
      <c r="J608" s="153">
        <f>ROUND(J609+J635,2)</f>
        <v>0</v>
      </c>
      <c r="K608" s="182"/>
      <c r="L608" s="26"/>
      <c r="M608" s="26"/>
    </row>
    <row r="609" spans="1:13" x14ac:dyDescent="0.25">
      <c r="A609" s="53">
        <v>3</v>
      </c>
      <c r="B609" s="53" t="str">
        <f>IF(TRIM(I609)&lt;&gt;"",COUNTA($I$6:I609),"")</f>
        <v/>
      </c>
      <c r="C609" s="300"/>
      <c r="D609" s="111"/>
      <c r="E609" s="112" t="s">
        <v>1939</v>
      </c>
      <c r="F609" s="113"/>
      <c r="G609" s="114"/>
      <c r="H609" s="115"/>
      <c r="I609" s="1"/>
      <c r="J609" s="155">
        <f>ROUND(SUM(J610:J634),2)</f>
        <v>0</v>
      </c>
      <c r="K609" s="182"/>
      <c r="L609" s="26"/>
      <c r="M609" s="26"/>
    </row>
    <row r="610" spans="1:13" ht="78.75" x14ac:dyDescent="0.25">
      <c r="A610" s="58"/>
      <c r="B610" s="58">
        <f>IF(TRIM(I610)&lt;&gt;"",COUNTA($I$6:I610),"")</f>
        <v>529</v>
      </c>
      <c r="C610" s="303"/>
      <c r="D610" s="170">
        <v>39</v>
      </c>
      <c r="E610" s="179" t="s">
        <v>2479</v>
      </c>
      <c r="F610" s="179"/>
      <c r="G610" s="175" t="s">
        <v>1</v>
      </c>
      <c r="H610" s="176">
        <v>92</v>
      </c>
      <c r="I610" s="7">
        <v>0</v>
      </c>
      <c r="J610" s="62">
        <f t="shared" si="10"/>
        <v>0</v>
      </c>
      <c r="K610" s="182"/>
      <c r="L610" s="26"/>
      <c r="M610" s="26"/>
    </row>
    <row r="611" spans="1:13" ht="78.75" x14ac:dyDescent="0.25">
      <c r="A611" s="58"/>
      <c r="B611" s="58">
        <f>IF(TRIM(I611)&lt;&gt;"",COUNTA($I$6:I611),"")</f>
        <v>530</v>
      </c>
      <c r="C611" s="303"/>
      <c r="D611" s="170">
        <v>40</v>
      </c>
      <c r="E611" s="179" t="s">
        <v>2480</v>
      </c>
      <c r="F611" s="179"/>
      <c r="G611" s="175" t="s">
        <v>1</v>
      </c>
      <c r="H611" s="176">
        <v>38</v>
      </c>
      <c r="I611" s="7">
        <v>0</v>
      </c>
      <c r="J611" s="62">
        <f t="shared" si="10"/>
        <v>0</v>
      </c>
      <c r="K611" s="182"/>
      <c r="L611" s="26"/>
      <c r="M611" s="26"/>
    </row>
    <row r="612" spans="1:13" ht="90" x14ac:dyDescent="0.25">
      <c r="A612" s="58"/>
      <c r="B612" s="58">
        <f>IF(TRIM(I612)&lt;&gt;"",COUNTA($I$6:I612),"")</f>
        <v>531</v>
      </c>
      <c r="C612" s="303"/>
      <c r="D612" s="170">
        <v>41</v>
      </c>
      <c r="E612" s="179" t="s">
        <v>2481</v>
      </c>
      <c r="F612" s="179"/>
      <c r="G612" s="175" t="s">
        <v>1</v>
      </c>
      <c r="H612" s="176">
        <v>1</v>
      </c>
      <c r="I612" s="7">
        <v>0</v>
      </c>
      <c r="J612" s="62">
        <f t="shared" si="10"/>
        <v>0</v>
      </c>
      <c r="K612" s="182"/>
      <c r="L612" s="26"/>
      <c r="M612" s="26"/>
    </row>
    <row r="613" spans="1:13" ht="101.25" x14ac:dyDescent="0.25">
      <c r="A613" s="58"/>
      <c r="B613" s="58">
        <f>IF(TRIM(I613)&lt;&gt;"",COUNTA($I$6:I613),"")</f>
        <v>532</v>
      </c>
      <c r="C613" s="303"/>
      <c r="D613" s="170">
        <v>42</v>
      </c>
      <c r="E613" s="179" t="s">
        <v>2482</v>
      </c>
      <c r="F613" s="179"/>
      <c r="G613" s="175" t="s">
        <v>1</v>
      </c>
      <c r="H613" s="176">
        <v>7</v>
      </c>
      <c r="I613" s="7">
        <v>0</v>
      </c>
      <c r="J613" s="62">
        <f t="shared" si="10"/>
        <v>0</v>
      </c>
      <c r="K613" s="182"/>
      <c r="L613" s="26"/>
      <c r="M613" s="26"/>
    </row>
    <row r="614" spans="1:13" ht="90" x14ac:dyDescent="0.25">
      <c r="A614" s="58"/>
      <c r="B614" s="58">
        <f>IF(TRIM(I614)&lt;&gt;"",COUNTA($I$6:I614),"")</f>
        <v>533</v>
      </c>
      <c r="C614" s="303"/>
      <c r="D614" s="170">
        <v>43</v>
      </c>
      <c r="E614" s="179" t="s">
        <v>2483</v>
      </c>
      <c r="F614" s="179"/>
      <c r="G614" s="175" t="s">
        <v>1</v>
      </c>
      <c r="H614" s="176">
        <v>2</v>
      </c>
      <c r="I614" s="7">
        <v>0</v>
      </c>
      <c r="J614" s="62">
        <f t="shared" si="10"/>
        <v>0</v>
      </c>
      <c r="K614" s="182"/>
      <c r="L614" s="26"/>
      <c r="M614" s="26"/>
    </row>
    <row r="615" spans="1:13" ht="101.25" x14ac:dyDescent="0.25">
      <c r="A615" s="58"/>
      <c r="B615" s="58">
        <f>IF(TRIM(I615)&lt;&gt;"",COUNTA($I$6:I615),"")</f>
        <v>534</v>
      </c>
      <c r="C615" s="303"/>
      <c r="D615" s="170">
        <v>44</v>
      </c>
      <c r="E615" s="179" t="s">
        <v>2484</v>
      </c>
      <c r="F615" s="179"/>
      <c r="G615" s="175" t="s">
        <v>1</v>
      </c>
      <c r="H615" s="176">
        <v>4</v>
      </c>
      <c r="I615" s="7">
        <v>0</v>
      </c>
      <c r="J615" s="62">
        <f t="shared" si="10"/>
        <v>0</v>
      </c>
      <c r="K615" s="182"/>
      <c r="L615" s="26"/>
      <c r="M615" s="26"/>
    </row>
    <row r="616" spans="1:13" ht="90" x14ac:dyDescent="0.25">
      <c r="A616" s="58"/>
      <c r="B616" s="58">
        <f>IF(TRIM(I616)&lt;&gt;"",COUNTA($I$6:I616),"")</f>
        <v>535</v>
      </c>
      <c r="C616" s="303"/>
      <c r="D616" s="170">
        <v>45</v>
      </c>
      <c r="E616" s="179" t="s">
        <v>2485</v>
      </c>
      <c r="F616" s="179"/>
      <c r="G616" s="175" t="s">
        <v>1</v>
      </c>
      <c r="H616" s="176">
        <v>1</v>
      </c>
      <c r="I616" s="7">
        <v>0</v>
      </c>
      <c r="J616" s="62">
        <f t="shared" si="10"/>
        <v>0</v>
      </c>
      <c r="K616" s="182"/>
      <c r="L616" s="26"/>
      <c r="M616" s="26"/>
    </row>
    <row r="617" spans="1:13" ht="90" customHeight="1" x14ac:dyDescent="0.25">
      <c r="A617" s="58"/>
      <c r="B617" s="58">
        <f>IF(TRIM(I617)&lt;&gt;"",COUNTA($I$6:I617),"")</f>
        <v>536</v>
      </c>
      <c r="C617" s="303"/>
      <c r="D617" s="170">
        <v>46</v>
      </c>
      <c r="E617" s="179" t="s">
        <v>2486</v>
      </c>
      <c r="F617" s="179"/>
      <c r="G617" s="175" t="s">
        <v>1</v>
      </c>
      <c r="H617" s="176">
        <v>68</v>
      </c>
      <c r="I617" s="7">
        <v>0</v>
      </c>
      <c r="J617" s="62">
        <f t="shared" si="10"/>
        <v>0</v>
      </c>
      <c r="K617" s="182"/>
      <c r="L617" s="26"/>
      <c r="M617" s="26"/>
    </row>
    <row r="618" spans="1:13" ht="45" x14ac:dyDescent="0.25">
      <c r="A618" s="58"/>
      <c r="B618" s="58">
        <f>IF(TRIM(I618)&lt;&gt;"",COUNTA($I$6:I618),"")</f>
        <v>537</v>
      </c>
      <c r="C618" s="303"/>
      <c r="D618" s="170">
        <v>47</v>
      </c>
      <c r="E618" s="179" t="s">
        <v>2487</v>
      </c>
      <c r="F618" s="179"/>
      <c r="G618" s="175" t="s">
        <v>1</v>
      </c>
      <c r="H618" s="176">
        <v>4</v>
      </c>
      <c r="I618" s="7">
        <v>0</v>
      </c>
      <c r="J618" s="62">
        <f t="shared" si="10"/>
        <v>0</v>
      </c>
      <c r="K618" s="182"/>
      <c r="L618" s="26"/>
      <c r="M618" s="26"/>
    </row>
    <row r="619" spans="1:13" ht="78.75" x14ac:dyDescent="0.25">
      <c r="A619" s="58"/>
      <c r="B619" s="58">
        <f>IF(TRIM(I619)&lt;&gt;"",COUNTA($I$6:I619),"")</f>
        <v>538</v>
      </c>
      <c r="C619" s="303"/>
      <c r="D619" s="170">
        <v>48</v>
      </c>
      <c r="E619" s="179" t="s">
        <v>2488</v>
      </c>
      <c r="F619" s="179"/>
      <c r="G619" s="175" t="s">
        <v>1</v>
      </c>
      <c r="H619" s="176">
        <v>150</v>
      </c>
      <c r="I619" s="7">
        <v>0</v>
      </c>
      <c r="J619" s="62">
        <f t="shared" si="10"/>
        <v>0</v>
      </c>
      <c r="K619" s="182"/>
      <c r="L619" s="26"/>
      <c r="M619" s="26"/>
    </row>
    <row r="620" spans="1:13" ht="45" x14ac:dyDescent="0.25">
      <c r="A620" s="58"/>
      <c r="B620" s="58">
        <f>IF(TRIM(I620)&lt;&gt;"",COUNTA($I$6:I620),"")</f>
        <v>539</v>
      </c>
      <c r="C620" s="303"/>
      <c r="D620" s="170">
        <v>49</v>
      </c>
      <c r="E620" s="179" t="s">
        <v>2489</v>
      </c>
      <c r="F620" s="179"/>
      <c r="G620" s="175" t="s">
        <v>1</v>
      </c>
      <c r="H620" s="176">
        <v>37</v>
      </c>
      <c r="I620" s="7">
        <v>0</v>
      </c>
      <c r="J620" s="62">
        <f t="shared" si="10"/>
        <v>0</v>
      </c>
      <c r="K620" s="182"/>
      <c r="L620" s="26"/>
      <c r="M620" s="26"/>
    </row>
    <row r="621" spans="1:13" ht="45" x14ac:dyDescent="0.25">
      <c r="A621" s="58"/>
      <c r="B621" s="58">
        <f>IF(TRIM(I621)&lt;&gt;"",COUNTA($I$6:I621),"")</f>
        <v>540</v>
      </c>
      <c r="C621" s="303"/>
      <c r="D621" s="170">
        <v>50</v>
      </c>
      <c r="E621" s="179" t="s">
        <v>2490</v>
      </c>
      <c r="F621" s="179"/>
      <c r="G621" s="175" t="s">
        <v>1</v>
      </c>
      <c r="H621" s="176">
        <v>10</v>
      </c>
      <c r="I621" s="7">
        <v>0</v>
      </c>
      <c r="J621" s="62">
        <f t="shared" si="10"/>
        <v>0</v>
      </c>
      <c r="K621" s="182"/>
      <c r="L621" s="26"/>
      <c r="M621" s="26"/>
    </row>
    <row r="622" spans="1:13" ht="101.25" x14ac:dyDescent="0.25">
      <c r="A622" s="58"/>
      <c r="B622" s="58">
        <f>IF(TRIM(I622)&lt;&gt;"",COUNTA($I$6:I622),"")</f>
        <v>541</v>
      </c>
      <c r="C622" s="303"/>
      <c r="D622" s="170">
        <v>51</v>
      </c>
      <c r="E622" s="179" t="s">
        <v>2491</v>
      </c>
      <c r="F622" s="179"/>
      <c r="G622" s="175" t="s">
        <v>1</v>
      </c>
      <c r="H622" s="176">
        <v>10</v>
      </c>
      <c r="I622" s="7">
        <v>0</v>
      </c>
      <c r="J622" s="62">
        <f t="shared" si="10"/>
        <v>0</v>
      </c>
      <c r="K622" s="182"/>
      <c r="L622" s="26"/>
      <c r="M622" s="26"/>
    </row>
    <row r="623" spans="1:13" ht="45" x14ac:dyDescent="0.25">
      <c r="A623" s="58"/>
      <c r="B623" s="58">
        <f>IF(TRIM(I623)&lt;&gt;"",COUNTA($I$6:I623),"")</f>
        <v>542</v>
      </c>
      <c r="C623" s="303"/>
      <c r="D623" s="170">
        <v>52</v>
      </c>
      <c r="E623" s="179" t="s">
        <v>2492</v>
      </c>
      <c r="F623" s="179"/>
      <c r="G623" s="175" t="s">
        <v>1</v>
      </c>
      <c r="H623" s="176">
        <v>10</v>
      </c>
      <c r="I623" s="7">
        <v>0</v>
      </c>
      <c r="J623" s="62">
        <f t="shared" si="10"/>
        <v>0</v>
      </c>
      <c r="K623" s="182"/>
      <c r="L623" s="26"/>
      <c r="M623" s="26"/>
    </row>
    <row r="624" spans="1:13" ht="45" x14ac:dyDescent="0.25">
      <c r="A624" s="58"/>
      <c r="B624" s="58">
        <f>IF(TRIM(I624)&lt;&gt;"",COUNTA($I$6:I624),"")</f>
        <v>543</v>
      </c>
      <c r="C624" s="303"/>
      <c r="D624" s="170">
        <v>53</v>
      </c>
      <c r="E624" s="179" t="s">
        <v>2493</v>
      </c>
      <c r="F624" s="179"/>
      <c r="G624" s="175" t="s">
        <v>1</v>
      </c>
      <c r="H624" s="176">
        <v>6</v>
      </c>
      <c r="I624" s="7">
        <v>0</v>
      </c>
      <c r="J624" s="62">
        <f t="shared" si="10"/>
        <v>0</v>
      </c>
      <c r="K624" s="182"/>
      <c r="L624" s="26"/>
      <c r="M624" s="26"/>
    </row>
    <row r="625" spans="1:13" ht="67.5" x14ac:dyDescent="0.25">
      <c r="A625" s="58"/>
      <c r="B625" s="58">
        <f>IF(TRIM(I625)&lt;&gt;"",COUNTA($I$6:I625),"")</f>
        <v>544</v>
      </c>
      <c r="C625" s="303"/>
      <c r="D625" s="170">
        <v>54</v>
      </c>
      <c r="E625" s="179" t="s">
        <v>2494</v>
      </c>
      <c r="F625" s="179"/>
      <c r="G625" s="175" t="s">
        <v>1</v>
      </c>
      <c r="H625" s="176">
        <v>18</v>
      </c>
      <c r="I625" s="7">
        <v>0</v>
      </c>
      <c r="J625" s="62">
        <f t="shared" si="10"/>
        <v>0</v>
      </c>
      <c r="K625" s="182"/>
      <c r="L625" s="26"/>
      <c r="M625" s="26"/>
    </row>
    <row r="626" spans="1:13" ht="101.25" x14ac:dyDescent="0.25">
      <c r="A626" s="58"/>
      <c r="B626" s="58">
        <f>IF(TRIM(I626)&lt;&gt;"",COUNTA($I$6:I626),"")</f>
        <v>545</v>
      </c>
      <c r="C626" s="303"/>
      <c r="D626" s="170">
        <v>55</v>
      </c>
      <c r="E626" s="179" t="s">
        <v>2495</v>
      </c>
      <c r="F626" s="179"/>
      <c r="G626" s="175" t="s">
        <v>1</v>
      </c>
      <c r="H626" s="176">
        <v>16</v>
      </c>
      <c r="I626" s="7">
        <v>0</v>
      </c>
      <c r="J626" s="62">
        <f t="shared" si="10"/>
        <v>0</v>
      </c>
      <c r="K626" s="182"/>
      <c r="L626" s="26"/>
      <c r="M626" s="26"/>
    </row>
    <row r="627" spans="1:13" ht="67.5" x14ac:dyDescent="0.25">
      <c r="A627" s="58"/>
      <c r="B627" s="58">
        <f>IF(TRIM(I627)&lt;&gt;"",COUNTA($I$6:I627),"")</f>
        <v>546</v>
      </c>
      <c r="C627" s="303"/>
      <c r="D627" s="170">
        <v>56</v>
      </c>
      <c r="E627" s="179" t="s">
        <v>2496</v>
      </c>
      <c r="F627" s="179"/>
      <c r="G627" s="175" t="s">
        <v>1</v>
      </c>
      <c r="H627" s="176">
        <v>2</v>
      </c>
      <c r="I627" s="7">
        <v>0</v>
      </c>
      <c r="J627" s="62">
        <f t="shared" si="10"/>
        <v>0</v>
      </c>
      <c r="K627" s="182"/>
      <c r="L627" s="26"/>
      <c r="M627" s="26"/>
    </row>
    <row r="628" spans="1:13" ht="33.75" x14ac:dyDescent="0.25">
      <c r="A628" s="58"/>
      <c r="B628" s="58">
        <f>IF(TRIM(I628)&lt;&gt;"",COUNTA($I$6:I628),"")</f>
        <v>547</v>
      </c>
      <c r="C628" s="195"/>
      <c r="D628" s="170">
        <v>56</v>
      </c>
      <c r="E628" s="179" t="s">
        <v>1940</v>
      </c>
      <c r="F628" s="179"/>
      <c r="G628" s="175" t="s">
        <v>1</v>
      </c>
      <c r="H628" s="176">
        <v>4</v>
      </c>
      <c r="I628" s="7">
        <v>0</v>
      </c>
      <c r="J628" s="62">
        <f t="shared" si="10"/>
        <v>0</v>
      </c>
      <c r="K628" s="169"/>
      <c r="L628" s="26"/>
      <c r="M628" s="26"/>
    </row>
    <row r="629" spans="1:13" ht="45" x14ac:dyDescent="0.25">
      <c r="A629" s="58"/>
      <c r="B629" s="58">
        <f>IF(TRIM(I629)&lt;&gt;"",COUNTA($I$6:I629),"")</f>
        <v>548</v>
      </c>
      <c r="C629" s="195"/>
      <c r="D629" s="170">
        <v>57</v>
      </c>
      <c r="E629" s="179" t="s">
        <v>1941</v>
      </c>
      <c r="F629" s="179"/>
      <c r="G629" s="175" t="s">
        <v>1</v>
      </c>
      <c r="H629" s="176">
        <v>1</v>
      </c>
      <c r="I629" s="7">
        <v>0</v>
      </c>
      <c r="J629" s="62">
        <f t="shared" si="10"/>
        <v>0</v>
      </c>
      <c r="K629" s="169"/>
      <c r="L629" s="26"/>
      <c r="M629" s="26"/>
    </row>
    <row r="630" spans="1:13" x14ac:dyDescent="0.25">
      <c r="A630" s="58"/>
      <c r="B630" s="58">
        <f>IF(TRIM(I630)&lt;&gt;"",COUNTA($I$6:I630),"")</f>
        <v>549</v>
      </c>
      <c r="C630" s="304"/>
      <c r="D630" s="174">
        <v>58</v>
      </c>
      <c r="E630" s="328" t="s">
        <v>1942</v>
      </c>
      <c r="F630" s="328"/>
      <c r="G630" s="175" t="s">
        <v>2</v>
      </c>
      <c r="H630" s="176">
        <v>1</v>
      </c>
      <c r="I630" s="7">
        <v>0</v>
      </c>
      <c r="J630" s="62">
        <f t="shared" si="10"/>
        <v>0</v>
      </c>
      <c r="K630" s="183"/>
      <c r="L630" s="26"/>
      <c r="M630" s="26"/>
    </row>
    <row r="631" spans="1:13" ht="22.5" x14ac:dyDescent="0.25">
      <c r="A631" s="58"/>
      <c r="B631" s="58">
        <f>IF(TRIM(I631)&lt;&gt;"",COUNTA($I$6:I631),"")</f>
        <v>550</v>
      </c>
      <c r="C631" s="304"/>
      <c r="D631" s="170">
        <v>59</v>
      </c>
      <c r="E631" s="179" t="s">
        <v>1943</v>
      </c>
      <c r="F631" s="179"/>
      <c r="G631" s="175" t="s">
        <v>2</v>
      </c>
      <c r="H631" s="176">
        <v>1</v>
      </c>
      <c r="I631" s="7">
        <v>0</v>
      </c>
      <c r="J631" s="62">
        <f t="shared" si="10"/>
        <v>0</v>
      </c>
      <c r="K631" s="183"/>
      <c r="L631" s="26"/>
      <c r="M631" s="26"/>
    </row>
    <row r="632" spans="1:13" x14ac:dyDescent="0.25">
      <c r="A632" s="58"/>
      <c r="B632" s="58">
        <f>IF(TRIM(I632)&lt;&gt;"",COUNTA($I$6:I632),"")</f>
        <v>551</v>
      </c>
      <c r="C632" s="304"/>
      <c r="D632" s="170">
        <v>60</v>
      </c>
      <c r="E632" s="179" t="s">
        <v>1944</v>
      </c>
      <c r="F632" s="179"/>
      <c r="G632" s="175" t="s">
        <v>2</v>
      </c>
      <c r="H632" s="176">
        <v>1</v>
      </c>
      <c r="I632" s="7">
        <v>0</v>
      </c>
      <c r="J632" s="62">
        <f t="shared" si="10"/>
        <v>0</v>
      </c>
      <c r="K632" s="183"/>
      <c r="L632" s="26"/>
      <c r="M632" s="26"/>
    </row>
    <row r="633" spans="1:13" ht="22.5" x14ac:dyDescent="0.25">
      <c r="A633" s="58"/>
      <c r="B633" s="58">
        <f>IF(TRIM(I633)&lt;&gt;"",COUNTA($I$6:I633),"")</f>
        <v>552</v>
      </c>
      <c r="C633" s="304"/>
      <c r="D633" s="170">
        <v>61</v>
      </c>
      <c r="E633" s="179" t="s">
        <v>1945</v>
      </c>
      <c r="F633" s="179"/>
      <c r="G633" s="175" t="s">
        <v>2</v>
      </c>
      <c r="H633" s="176">
        <v>1</v>
      </c>
      <c r="I633" s="7">
        <v>0</v>
      </c>
      <c r="J633" s="62">
        <f t="shared" si="10"/>
        <v>0</v>
      </c>
      <c r="K633" s="183"/>
      <c r="L633" s="26"/>
      <c r="M633" s="26"/>
    </row>
    <row r="634" spans="1:13" x14ac:dyDescent="0.25">
      <c r="A634" s="58"/>
      <c r="B634" s="58">
        <f>IF(TRIM(I634)&lt;&gt;"",COUNTA($I$6:I634),"")</f>
        <v>553</v>
      </c>
      <c r="C634" s="304"/>
      <c r="D634" s="170">
        <v>62</v>
      </c>
      <c r="E634" s="179" t="s">
        <v>1946</v>
      </c>
      <c r="F634" s="179"/>
      <c r="G634" s="175" t="s">
        <v>2</v>
      </c>
      <c r="H634" s="176">
        <v>1</v>
      </c>
      <c r="I634" s="7">
        <v>0</v>
      </c>
      <c r="J634" s="62">
        <f t="shared" si="10"/>
        <v>0</v>
      </c>
      <c r="K634" s="183"/>
      <c r="L634" s="26"/>
      <c r="M634" s="26"/>
    </row>
    <row r="635" spans="1:13" x14ac:dyDescent="0.25">
      <c r="A635" s="53">
        <v>3</v>
      </c>
      <c r="B635" s="53" t="str">
        <f>IF(TRIM(I635)&lt;&gt;"",COUNTA($I$6:I635),"")</f>
        <v/>
      </c>
      <c r="C635" s="300"/>
      <c r="D635" s="111"/>
      <c r="E635" s="112" t="s">
        <v>1947</v>
      </c>
      <c r="F635" s="113"/>
      <c r="G635" s="114"/>
      <c r="H635" s="115"/>
      <c r="I635" s="1"/>
      <c r="J635" s="155">
        <f>ROUND(SUM(J636:J669),2)</f>
        <v>0</v>
      </c>
      <c r="K635" s="183"/>
      <c r="L635" s="26"/>
      <c r="M635" s="26"/>
    </row>
    <row r="636" spans="1:13" ht="236.25" x14ac:dyDescent="0.25">
      <c r="A636" s="58"/>
      <c r="B636" s="58">
        <f>IF(TRIM(I636)&lt;&gt;"",COUNTA($I$6:I636),"")</f>
        <v>554</v>
      </c>
      <c r="C636" s="304"/>
      <c r="D636" s="170">
        <v>63</v>
      </c>
      <c r="E636" s="165" t="s">
        <v>1948</v>
      </c>
      <c r="F636" s="179"/>
      <c r="G636" s="184" t="s">
        <v>1</v>
      </c>
      <c r="H636" s="185">
        <v>1</v>
      </c>
      <c r="I636" s="9">
        <v>0</v>
      </c>
      <c r="J636" s="62">
        <f t="shared" si="10"/>
        <v>0</v>
      </c>
      <c r="K636" s="183"/>
      <c r="L636" s="26"/>
      <c r="M636" s="26"/>
    </row>
    <row r="637" spans="1:13" ht="78.75" x14ac:dyDescent="0.25">
      <c r="A637" s="58"/>
      <c r="B637" s="58">
        <f>IF(TRIM(I637)&lt;&gt;"",COUNTA($I$6:I637),"")</f>
        <v>555</v>
      </c>
      <c r="C637" s="304"/>
      <c r="D637" s="170">
        <v>64</v>
      </c>
      <c r="E637" s="165" t="s">
        <v>1949</v>
      </c>
      <c r="F637" s="179"/>
      <c r="G637" s="184" t="s">
        <v>1</v>
      </c>
      <c r="H637" s="185">
        <v>1</v>
      </c>
      <c r="I637" s="9">
        <v>0</v>
      </c>
      <c r="J637" s="62">
        <f t="shared" si="10"/>
        <v>0</v>
      </c>
      <c r="K637" s="183"/>
      <c r="L637" s="26"/>
      <c r="M637" s="26"/>
    </row>
    <row r="638" spans="1:13" ht="45" x14ac:dyDescent="0.25">
      <c r="A638" s="58"/>
      <c r="B638" s="58">
        <f>IF(TRIM(I638)&lt;&gt;"",COUNTA($I$6:I638),"")</f>
        <v>556</v>
      </c>
      <c r="C638" s="304"/>
      <c r="D638" s="170">
        <v>65</v>
      </c>
      <c r="E638" s="165" t="s">
        <v>1950</v>
      </c>
      <c r="F638" s="179"/>
      <c r="G638" s="184" t="s">
        <v>1</v>
      </c>
      <c r="H638" s="185">
        <v>1</v>
      </c>
      <c r="I638" s="9">
        <v>0</v>
      </c>
      <c r="J638" s="62">
        <f t="shared" si="10"/>
        <v>0</v>
      </c>
      <c r="K638" s="183"/>
      <c r="L638" s="26"/>
      <c r="M638" s="26"/>
    </row>
    <row r="639" spans="1:13" ht="56.25" x14ac:dyDescent="0.25">
      <c r="A639" s="58"/>
      <c r="B639" s="58">
        <f>IF(TRIM(I639)&lt;&gt;"",COUNTA($I$6:I639),"")</f>
        <v>557</v>
      </c>
      <c r="C639" s="304"/>
      <c r="D639" s="170">
        <v>66</v>
      </c>
      <c r="E639" s="179" t="s">
        <v>1951</v>
      </c>
      <c r="F639" s="179"/>
      <c r="G639" s="184" t="s">
        <v>1</v>
      </c>
      <c r="H639" s="185">
        <v>2</v>
      </c>
      <c r="I639" s="9">
        <v>0</v>
      </c>
      <c r="J639" s="62">
        <f t="shared" si="10"/>
        <v>0</v>
      </c>
      <c r="K639" s="183"/>
      <c r="L639" s="26"/>
      <c r="M639" s="26"/>
    </row>
    <row r="640" spans="1:13" ht="56.25" x14ac:dyDescent="0.25">
      <c r="A640" s="58"/>
      <c r="B640" s="58">
        <f>IF(TRIM(I640)&lt;&gt;"",COUNTA($I$6:I640),"")</f>
        <v>558</v>
      </c>
      <c r="C640" s="304"/>
      <c r="D640" s="170">
        <v>67</v>
      </c>
      <c r="E640" s="179" t="s">
        <v>1952</v>
      </c>
      <c r="F640" s="179"/>
      <c r="G640" s="184" t="s">
        <v>1</v>
      </c>
      <c r="H640" s="185">
        <v>9</v>
      </c>
      <c r="I640" s="9">
        <v>0</v>
      </c>
      <c r="J640" s="62">
        <f t="shared" si="10"/>
        <v>0</v>
      </c>
      <c r="K640" s="183"/>
      <c r="L640" s="26"/>
      <c r="M640" s="26"/>
    </row>
    <row r="641" spans="1:13" x14ac:dyDescent="0.25">
      <c r="A641" s="58"/>
      <c r="B641" s="58">
        <f>IF(TRIM(I641)&lt;&gt;"",COUNTA($I$6:I641),"")</f>
        <v>559</v>
      </c>
      <c r="C641" s="304"/>
      <c r="D641" s="170">
        <v>68</v>
      </c>
      <c r="E641" s="179" t="s">
        <v>1953</v>
      </c>
      <c r="F641" s="179"/>
      <c r="G641" s="184" t="s">
        <v>1</v>
      </c>
      <c r="H641" s="185">
        <v>1</v>
      </c>
      <c r="I641" s="9">
        <v>0</v>
      </c>
      <c r="J641" s="62">
        <f t="shared" si="10"/>
        <v>0</v>
      </c>
      <c r="K641" s="183"/>
      <c r="L641" s="26"/>
      <c r="M641" s="26"/>
    </row>
    <row r="642" spans="1:13" ht="33.75" x14ac:dyDescent="0.25">
      <c r="A642" s="58"/>
      <c r="B642" s="58">
        <f>IF(TRIM(I642)&lt;&gt;"",COUNTA($I$6:I642),"")</f>
        <v>560</v>
      </c>
      <c r="C642" s="304"/>
      <c r="D642" s="170">
        <v>69</v>
      </c>
      <c r="E642" s="179" t="s">
        <v>1954</v>
      </c>
      <c r="F642" s="179"/>
      <c r="G642" s="184" t="s">
        <v>1</v>
      </c>
      <c r="H642" s="185">
        <v>1</v>
      </c>
      <c r="I642" s="9">
        <v>0</v>
      </c>
      <c r="J642" s="62">
        <f t="shared" si="10"/>
        <v>0</v>
      </c>
      <c r="K642" s="183"/>
      <c r="L642" s="26"/>
      <c r="M642" s="26"/>
    </row>
    <row r="643" spans="1:13" ht="157.5" x14ac:dyDescent="0.25">
      <c r="A643" s="58"/>
      <c r="B643" s="58">
        <f>IF(TRIM(I643)&lt;&gt;"",COUNTA($I$6:I643),"")</f>
        <v>561</v>
      </c>
      <c r="C643" s="304"/>
      <c r="D643" s="170">
        <v>70</v>
      </c>
      <c r="E643" s="171" t="s">
        <v>2497</v>
      </c>
      <c r="F643" s="171"/>
      <c r="G643" s="184" t="s">
        <v>1</v>
      </c>
      <c r="H643" s="185">
        <v>4</v>
      </c>
      <c r="I643" s="9">
        <v>0</v>
      </c>
      <c r="J643" s="62">
        <f t="shared" si="10"/>
        <v>0</v>
      </c>
      <c r="K643" s="183"/>
      <c r="L643" s="26"/>
      <c r="M643" s="26"/>
    </row>
    <row r="644" spans="1:13" ht="112.5" x14ac:dyDescent="0.25">
      <c r="A644" s="58"/>
      <c r="B644" s="58">
        <f>IF(TRIM(I644)&lt;&gt;"",COUNTA($I$6:I644),"")</f>
        <v>562</v>
      </c>
      <c r="C644" s="304"/>
      <c r="D644" s="170">
        <v>71</v>
      </c>
      <c r="E644" s="171" t="s">
        <v>2498</v>
      </c>
      <c r="F644" s="171"/>
      <c r="G644" s="184" t="s">
        <v>1</v>
      </c>
      <c r="H644" s="186">
        <v>20</v>
      </c>
      <c r="I644" s="9">
        <v>0</v>
      </c>
      <c r="J644" s="62">
        <f t="shared" si="10"/>
        <v>0</v>
      </c>
      <c r="K644" s="183"/>
      <c r="L644" s="26"/>
      <c r="M644" s="26"/>
    </row>
    <row r="645" spans="1:13" ht="112.5" x14ac:dyDescent="0.25">
      <c r="A645" s="58"/>
      <c r="B645" s="58">
        <f>IF(TRIM(I645)&lt;&gt;"",COUNTA($I$6:I645),"")</f>
        <v>563</v>
      </c>
      <c r="C645" s="304"/>
      <c r="D645" s="170">
        <v>72</v>
      </c>
      <c r="E645" s="171" t="s">
        <v>2499</v>
      </c>
      <c r="F645" s="171"/>
      <c r="G645" s="184" t="s">
        <v>1</v>
      </c>
      <c r="H645" s="186">
        <v>20</v>
      </c>
      <c r="I645" s="9">
        <v>0</v>
      </c>
      <c r="J645" s="62">
        <f t="shared" si="10"/>
        <v>0</v>
      </c>
      <c r="K645" s="183"/>
      <c r="L645" s="26"/>
      <c r="M645" s="26"/>
    </row>
    <row r="646" spans="1:13" ht="22.5" x14ac:dyDescent="0.25">
      <c r="A646" s="58"/>
      <c r="B646" s="58">
        <f>IF(TRIM(I646)&lt;&gt;"",COUNTA($I$6:I646),"")</f>
        <v>564</v>
      </c>
      <c r="C646" s="304"/>
      <c r="D646" s="170">
        <v>73</v>
      </c>
      <c r="E646" s="171" t="s">
        <v>1955</v>
      </c>
      <c r="F646" s="171"/>
      <c r="G646" s="184" t="s">
        <v>1</v>
      </c>
      <c r="H646" s="186">
        <v>20</v>
      </c>
      <c r="I646" s="9">
        <v>0</v>
      </c>
      <c r="J646" s="62">
        <f t="shared" si="10"/>
        <v>0</v>
      </c>
      <c r="K646" s="183"/>
      <c r="L646" s="26"/>
      <c r="M646" s="26"/>
    </row>
    <row r="647" spans="1:13" ht="191.25" x14ac:dyDescent="0.25">
      <c r="A647" s="58"/>
      <c r="B647" s="58">
        <f>IF(TRIM(I647)&lt;&gt;"",COUNTA($I$6:I647),"")</f>
        <v>565</v>
      </c>
      <c r="C647" s="304"/>
      <c r="D647" s="170">
        <v>74</v>
      </c>
      <c r="E647" s="171" t="s">
        <v>2500</v>
      </c>
      <c r="F647" s="171"/>
      <c r="G647" s="184" t="s">
        <v>1</v>
      </c>
      <c r="H647" s="186">
        <v>24</v>
      </c>
      <c r="I647" s="9">
        <v>0</v>
      </c>
      <c r="J647" s="62">
        <f t="shared" si="10"/>
        <v>0</v>
      </c>
      <c r="K647" s="183"/>
      <c r="L647" s="26"/>
      <c r="M647" s="26"/>
    </row>
    <row r="648" spans="1:13" ht="33.75" x14ac:dyDescent="0.25">
      <c r="A648" s="58"/>
      <c r="B648" s="58">
        <f>IF(TRIM(I648)&lt;&gt;"",COUNTA($I$6:I648),"")</f>
        <v>566</v>
      </c>
      <c r="C648" s="304"/>
      <c r="D648" s="170">
        <v>75</v>
      </c>
      <c r="E648" s="171" t="s">
        <v>1956</v>
      </c>
      <c r="F648" s="171"/>
      <c r="G648" s="184" t="s">
        <v>1</v>
      </c>
      <c r="H648" s="186">
        <v>24</v>
      </c>
      <c r="I648" s="9">
        <v>0</v>
      </c>
      <c r="J648" s="62">
        <f t="shared" si="10"/>
        <v>0</v>
      </c>
      <c r="K648" s="183"/>
      <c r="L648" s="26"/>
      <c r="M648" s="26"/>
    </row>
    <row r="649" spans="1:13" ht="146.25" x14ac:dyDescent="0.25">
      <c r="A649" s="58"/>
      <c r="B649" s="58">
        <f>IF(TRIM(I649)&lt;&gt;"",COUNTA($I$6:I649),"")</f>
        <v>567</v>
      </c>
      <c r="C649" s="304"/>
      <c r="D649" s="170">
        <v>76</v>
      </c>
      <c r="E649" s="171" t="s">
        <v>2501</v>
      </c>
      <c r="F649" s="171"/>
      <c r="G649" s="184" t="s">
        <v>1</v>
      </c>
      <c r="H649" s="186">
        <v>2</v>
      </c>
      <c r="I649" s="9">
        <v>0</v>
      </c>
      <c r="J649" s="62">
        <f t="shared" si="10"/>
        <v>0</v>
      </c>
      <c r="K649" s="183"/>
      <c r="L649" s="26"/>
      <c r="M649" s="26"/>
    </row>
    <row r="650" spans="1:13" ht="101.25" x14ac:dyDescent="0.25">
      <c r="A650" s="58"/>
      <c r="B650" s="58">
        <f>IF(TRIM(I650)&lt;&gt;"",COUNTA($I$6:I650),"")</f>
        <v>568</v>
      </c>
      <c r="C650" s="304"/>
      <c r="D650" s="170">
        <v>77</v>
      </c>
      <c r="E650" s="171" t="s">
        <v>1957</v>
      </c>
      <c r="F650" s="171"/>
      <c r="G650" s="184" t="s">
        <v>1</v>
      </c>
      <c r="H650" s="186">
        <v>2</v>
      </c>
      <c r="I650" s="9">
        <v>0</v>
      </c>
      <c r="J650" s="62">
        <f t="shared" si="10"/>
        <v>0</v>
      </c>
      <c r="K650" s="183"/>
      <c r="L650" s="26"/>
      <c r="M650" s="26"/>
    </row>
    <row r="651" spans="1:13" ht="33.75" x14ac:dyDescent="0.25">
      <c r="A651" s="58"/>
      <c r="B651" s="58">
        <f>IF(TRIM(I651)&lt;&gt;"",COUNTA($I$6:I651),"")</f>
        <v>569</v>
      </c>
      <c r="C651" s="304"/>
      <c r="D651" s="170">
        <v>78</v>
      </c>
      <c r="E651" s="171" t="s">
        <v>1958</v>
      </c>
      <c r="F651" s="171"/>
      <c r="G651" s="184" t="s">
        <v>1</v>
      </c>
      <c r="H651" s="186">
        <v>2</v>
      </c>
      <c r="I651" s="9">
        <v>0</v>
      </c>
      <c r="J651" s="62">
        <f t="shared" si="10"/>
        <v>0</v>
      </c>
      <c r="K651" s="183"/>
      <c r="L651" s="26"/>
      <c r="M651" s="26"/>
    </row>
    <row r="652" spans="1:13" ht="146.25" x14ac:dyDescent="0.25">
      <c r="A652" s="58"/>
      <c r="B652" s="58">
        <f>IF(TRIM(I652)&lt;&gt;"",COUNTA($I$6:I652),"")</f>
        <v>570</v>
      </c>
      <c r="C652" s="304"/>
      <c r="D652" s="170">
        <v>79</v>
      </c>
      <c r="E652" s="171" t="s">
        <v>2502</v>
      </c>
      <c r="F652" s="171"/>
      <c r="G652" s="184" t="s">
        <v>1</v>
      </c>
      <c r="H652" s="186">
        <v>2</v>
      </c>
      <c r="I652" s="9">
        <v>0</v>
      </c>
      <c r="J652" s="62">
        <f t="shared" si="10"/>
        <v>0</v>
      </c>
      <c r="K652" s="183"/>
      <c r="L652" s="26"/>
      <c r="M652" s="26"/>
    </row>
    <row r="653" spans="1:13" ht="101.25" x14ac:dyDescent="0.25">
      <c r="A653" s="58"/>
      <c r="B653" s="58">
        <f>IF(TRIM(I653)&lt;&gt;"",COUNTA($I$6:I653),"")</f>
        <v>571</v>
      </c>
      <c r="C653" s="304"/>
      <c r="D653" s="170">
        <v>80</v>
      </c>
      <c r="E653" s="171" t="s">
        <v>1957</v>
      </c>
      <c r="F653" s="171"/>
      <c r="G653" s="184" t="s">
        <v>1</v>
      </c>
      <c r="H653" s="186">
        <v>2</v>
      </c>
      <c r="I653" s="9">
        <v>0</v>
      </c>
      <c r="J653" s="62">
        <f t="shared" si="10"/>
        <v>0</v>
      </c>
      <c r="K653" s="183"/>
      <c r="L653" s="26"/>
      <c r="M653" s="26"/>
    </row>
    <row r="654" spans="1:13" ht="33.75" x14ac:dyDescent="0.25">
      <c r="A654" s="58"/>
      <c r="B654" s="58">
        <f>IF(TRIM(I654)&lt;&gt;"",COUNTA($I$6:I654),"")</f>
        <v>572</v>
      </c>
      <c r="C654" s="304"/>
      <c r="D654" s="170">
        <v>81</v>
      </c>
      <c r="E654" s="171" t="s">
        <v>1958</v>
      </c>
      <c r="F654" s="171"/>
      <c r="G654" s="184" t="s">
        <v>1</v>
      </c>
      <c r="H654" s="186">
        <v>2</v>
      </c>
      <c r="I654" s="9">
        <v>0</v>
      </c>
      <c r="J654" s="62">
        <f t="shared" si="10"/>
        <v>0</v>
      </c>
      <c r="K654" s="183"/>
      <c r="L654" s="26"/>
      <c r="M654" s="26"/>
    </row>
    <row r="655" spans="1:13" ht="135" x14ac:dyDescent="0.25">
      <c r="A655" s="58"/>
      <c r="B655" s="58">
        <f>IF(TRIM(I655)&lt;&gt;"",COUNTA($I$6:I655),"")</f>
        <v>573</v>
      </c>
      <c r="C655" s="304"/>
      <c r="D655" s="170">
        <v>82</v>
      </c>
      <c r="E655" s="171" t="s">
        <v>2503</v>
      </c>
      <c r="F655" s="171"/>
      <c r="G655" s="184" t="s">
        <v>1</v>
      </c>
      <c r="H655" s="186">
        <v>2</v>
      </c>
      <c r="I655" s="9">
        <v>0</v>
      </c>
      <c r="J655" s="62">
        <f t="shared" si="10"/>
        <v>0</v>
      </c>
      <c r="K655" s="183"/>
      <c r="L655" s="26"/>
      <c r="M655" s="26"/>
    </row>
    <row r="656" spans="1:13" ht="123.75" x14ac:dyDescent="0.25">
      <c r="A656" s="58"/>
      <c r="B656" s="58">
        <f>IF(TRIM(I656)&lt;&gt;"",COUNTA($I$6:I656),"")</f>
        <v>574</v>
      </c>
      <c r="C656" s="304"/>
      <c r="D656" s="170">
        <v>83</v>
      </c>
      <c r="E656" s="171" t="s">
        <v>1959</v>
      </c>
      <c r="F656" s="171"/>
      <c r="G656" s="184" t="s">
        <v>1</v>
      </c>
      <c r="H656" s="186">
        <v>1</v>
      </c>
      <c r="I656" s="9">
        <v>0</v>
      </c>
      <c r="J656" s="62">
        <f t="shared" si="10"/>
        <v>0</v>
      </c>
      <c r="K656" s="183"/>
      <c r="L656" s="26"/>
      <c r="M656" s="26"/>
    </row>
    <row r="657" spans="1:13" ht="123.75" x14ac:dyDescent="0.25">
      <c r="A657" s="58"/>
      <c r="B657" s="58">
        <f>IF(TRIM(I657)&lt;&gt;"",COUNTA($I$6:I657),"")</f>
        <v>575</v>
      </c>
      <c r="C657" s="304"/>
      <c r="D657" s="170">
        <v>84</v>
      </c>
      <c r="E657" s="171" t="s">
        <v>1960</v>
      </c>
      <c r="F657" s="171"/>
      <c r="G657" s="184" t="s">
        <v>1</v>
      </c>
      <c r="H657" s="186">
        <v>1</v>
      </c>
      <c r="I657" s="9">
        <v>0</v>
      </c>
      <c r="J657" s="62">
        <f t="shared" si="10"/>
        <v>0</v>
      </c>
      <c r="K657" s="183"/>
      <c r="L657" s="26"/>
      <c r="M657" s="26"/>
    </row>
    <row r="658" spans="1:13" ht="33.75" x14ac:dyDescent="0.25">
      <c r="A658" s="58"/>
      <c r="B658" s="58">
        <f>IF(TRIM(I658)&lt;&gt;"",COUNTA($I$6:I658),"")</f>
        <v>576</v>
      </c>
      <c r="C658" s="304"/>
      <c r="D658" s="170">
        <v>85</v>
      </c>
      <c r="E658" s="171" t="s">
        <v>1961</v>
      </c>
      <c r="F658" s="171"/>
      <c r="G658" s="184" t="s">
        <v>1</v>
      </c>
      <c r="H658" s="186">
        <v>2</v>
      </c>
      <c r="I658" s="9">
        <v>0</v>
      </c>
      <c r="J658" s="62">
        <f t="shared" si="10"/>
        <v>0</v>
      </c>
      <c r="K658" s="183"/>
      <c r="L658" s="26"/>
      <c r="M658" s="26"/>
    </row>
    <row r="659" spans="1:13" ht="22.5" x14ac:dyDescent="0.25">
      <c r="A659" s="58"/>
      <c r="B659" s="58">
        <f>IF(TRIM(I659)&lt;&gt;"",COUNTA($I$6:I659),"")</f>
        <v>577</v>
      </c>
      <c r="C659" s="304"/>
      <c r="D659" s="170">
        <v>86</v>
      </c>
      <c r="E659" s="171" t="s">
        <v>1962</v>
      </c>
      <c r="F659" s="171"/>
      <c r="G659" s="184" t="s">
        <v>1</v>
      </c>
      <c r="H659" s="185">
        <v>76</v>
      </c>
      <c r="I659" s="9">
        <v>0</v>
      </c>
      <c r="J659" s="62">
        <f t="shared" si="10"/>
        <v>0</v>
      </c>
      <c r="K659" s="183"/>
      <c r="L659" s="26"/>
      <c r="M659" s="26"/>
    </row>
    <row r="660" spans="1:13" ht="22.5" x14ac:dyDescent="0.25">
      <c r="A660" s="58"/>
      <c r="B660" s="58">
        <f>IF(TRIM(I660)&lt;&gt;"",COUNTA($I$6:I660),"")</f>
        <v>578</v>
      </c>
      <c r="C660" s="304"/>
      <c r="D660" s="170">
        <v>87</v>
      </c>
      <c r="E660" s="328" t="s">
        <v>1963</v>
      </c>
      <c r="F660" s="328"/>
      <c r="G660" s="172" t="s">
        <v>25</v>
      </c>
      <c r="H660" s="173">
        <v>90</v>
      </c>
      <c r="I660" s="6">
        <v>0</v>
      </c>
      <c r="J660" s="62">
        <f t="shared" ref="J660:J723" si="11">IF(ISNUMBER(H660),ROUND(H660*I660,2),"")</f>
        <v>0</v>
      </c>
      <c r="K660" s="183"/>
      <c r="L660" s="26"/>
      <c r="M660" s="26"/>
    </row>
    <row r="661" spans="1:13" ht="22.5" x14ac:dyDescent="0.25">
      <c r="A661" s="58"/>
      <c r="B661" s="58">
        <f>IF(TRIM(I661)&lt;&gt;"",COUNTA($I$6:I661),"")</f>
        <v>579</v>
      </c>
      <c r="C661" s="304"/>
      <c r="D661" s="170">
        <v>88</v>
      </c>
      <c r="E661" s="328" t="s">
        <v>1964</v>
      </c>
      <c r="F661" s="328"/>
      <c r="G661" s="172" t="s">
        <v>25</v>
      </c>
      <c r="H661" s="173">
        <v>475</v>
      </c>
      <c r="I661" s="6">
        <v>0</v>
      </c>
      <c r="J661" s="62">
        <f t="shared" si="11"/>
        <v>0</v>
      </c>
      <c r="K661" s="183"/>
      <c r="L661" s="26"/>
      <c r="M661" s="26"/>
    </row>
    <row r="662" spans="1:13" ht="45" x14ac:dyDescent="0.25">
      <c r="A662" s="58"/>
      <c r="B662" s="58">
        <f>IF(TRIM(I662)&lt;&gt;"",COUNTA($I$6:I662),"")</f>
        <v>580</v>
      </c>
      <c r="C662" s="304"/>
      <c r="D662" s="170">
        <v>89</v>
      </c>
      <c r="E662" s="328" t="s">
        <v>1965</v>
      </c>
      <c r="F662" s="328"/>
      <c r="G662" s="172" t="s">
        <v>25</v>
      </c>
      <c r="H662" s="173">
        <v>560</v>
      </c>
      <c r="I662" s="6">
        <v>0</v>
      </c>
      <c r="J662" s="62">
        <f t="shared" si="11"/>
        <v>0</v>
      </c>
      <c r="K662" s="183"/>
      <c r="L662" s="26"/>
      <c r="M662" s="26"/>
    </row>
    <row r="663" spans="1:13" ht="33.75" x14ac:dyDescent="0.25">
      <c r="A663" s="58"/>
      <c r="B663" s="58">
        <f>IF(TRIM(I663)&lt;&gt;"",COUNTA($I$6:I663),"")</f>
        <v>581</v>
      </c>
      <c r="C663" s="304"/>
      <c r="D663" s="170">
        <v>90</v>
      </c>
      <c r="E663" s="328" t="s">
        <v>1966</v>
      </c>
      <c r="F663" s="328"/>
      <c r="G663" s="172" t="s">
        <v>25</v>
      </c>
      <c r="H663" s="173">
        <v>20</v>
      </c>
      <c r="I663" s="6">
        <v>0</v>
      </c>
      <c r="J663" s="62">
        <f t="shared" si="11"/>
        <v>0</v>
      </c>
      <c r="K663" s="183"/>
      <c r="L663" s="26"/>
      <c r="M663" s="26"/>
    </row>
    <row r="664" spans="1:13" x14ac:dyDescent="0.25">
      <c r="A664" s="58"/>
      <c r="B664" s="58">
        <f>IF(TRIM(I664)&lt;&gt;"",COUNTA($I$6:I664),"")</f>
        <v>582</v>
      </c>
      <c r="C664" s="304"/>
      <c r="D664" s="174">
        <v>91</v>
      </c>
      <c r="E664" s="328" t="s">
        <v>1967</v>
      </c>
      <c r="F664" s="328"/>
      <c r="G664" s="175" t="s">
        <v>2</v>
      </c>
      <c r="H664" s="176">
        <v>1</v>
      </c>
      <c r="I664" s="7">
        <v>0</v>
      </c>
      <c r="J664" s="62">
        <f t="shared" si="11"/>
        <v>0</v>
      </c>
      <c r="K664" s="183"/>
      <c r="L664" s="26"/>
      <c r="M664" s="26"/>
    </row>
    <row r="665" spans="1:13" ht="22.5" x14ac:dyDescent="0.25">
      <c r="A665" s="58"/>
      <c r="B665" s="58">
        <f>IF(TRIM(I665)&lt;&gt;"",COUNTA($I$6:I665),"")</f>
        <v>583</v>
      </c>
      <c r="C665" s="304"/>
      <c r="D665" s="170">
        <v>92</v>
      </c>
      <c r="E665" s="179" t="s">
        <v>1968</v>
      </c>
      <c r="F665" s="179"/>
      <c r="G665" s="175" t="s">
        <v>2</v>
      </c>
      <c r="H665" s="176">
        <v>1</v>
      </c>
      <c r="I665" s="7">
        <v>0</v>
      </c>
      <c r="J665" s="62">
        <f t="shared" si="11"/>
        <v>0</v>
      </c>
      <c r="K665" s="183"/>
      <c r="L665" s="26"/>
      <c r="M665" s="26"/>
    </row>
    <row r="666" spans="1:13" x14ac:dyDescent="0.25">
      <c r="A666" s="58"/>
      <c r="B666" s="58">
        <f>IF(TRIM(I666)&lt;&gt;"",COUNTA($I$6:I666),"")</f>
        <v>584</v>
      </c>
      <c r="C666" s="304"/>
      <c r="D666" s="170">
        <v>93</v>
      </c>
      <c r="E666" s="179" t="s">
        <v>1969</v>
      </c>
      <c r="F666" s="179"/>
      <c r="G666" s="175" t="s">
        <v>2</v>
      </c>
      <c r="H666" s="176">
        <v>1</v>
      </c>
      <c r="I666" s="7">
        <v>0</v>
      </c>
      <c r="J666" s="62">
        <f t="shared" si="11"/>
        <v>0</v>
      </c>
      <c r="K666" s="183"/>
      <c r="L666" s="26"/>
      <c r="M666" s="26"/>
    </row>
    <row r="667" spans="1:13" ht="45" x14ac:dyDescent="0.25">
      <c r="A667" s="58"/>
      <c r="B667" s="58">
        <f>IF(TRIM(I667)&lt;&gt;"",COUNTA($I$6:I667),"")</f>
        <v>585</v>
      </c>
      <c r="C667" s="304"/>
      <c r="D667" s="170">
        <v>94</v>
      </c>
      <c r="E667" s="179" t="s">
        <v>1970</v>
      </c>
      <c r="F667" s="179"/>
      <c r="G667" s="175" t="s">
        <v>2</v>
      </c>
      <c r="H667" s="176">
        <v>1</v>
      </c>
      <c r="I667" s="7">
        <v>0</v>
      </c>
      <c r="J667" s="62">
        <f t="shared" si="11"/>
        <v>0</v>
      </c>
      <c r="K667" s="183"/>
      <c r="L667" s="26"/>
      <c r="M667" s="26"/>
    </row>
    <row r="668" spans="1:13" ht="33.75" x14ac:dyDescent="0.25">
      <c r="A668" s="58"/>
      <c r="B668" s="58">
        <f>IF(TRIM(I668)&lt;&gt;"",COUNTA($I$6:I668),"")</f>
        <v>586</v>
      </c>
      <c r="C668" s="195"/>
      <c r="D668" s="174">
        <v>95</v>
      </c>
      <c r="E668" s="179" t="s">
        <v>1971</v>
      </c>
      <c r="F668" s="179"/>
      <c r="G668" s="175" t="s">
        <v>2</v>
      </c>
      <c r="H668" s="176">
        <v>1</v>
      </c>
      <c r="I668" s="7">
        <v>0</v>
      </c>
      <c r="J668" s="62">
        <f t="shared" si="11"/>
        <v>0</v>
      </c>
      <c r="K668" s="187"/>
      <c r="L668" s="26"/>
      <c r="M668" s="26"/>
    </row>
    <row r="669" spans="1:13" ht="33.75" x14ac:dyDescent="0.25">
      <c r="A669" s="58"/>
      <c r="B669" s="58">
        <f>IF(TRIM(I669)&lt;&gt;"",COUNTA($I$6:I669),"")</f>
        <v>587</v>
      </c>
      <c r="C669" s="195"/>
      <c r="D669" s="170">
        <v>96</v>
      </c>
      <c r="E669" s="179" t="s">
        <v>1972</v>
      </c>
      <c r="F669" s="179"/>
      <c r="G669" s="175" t="s">
        <v>2</v>
      </c>
      <c r="H669" s="176">
        <v>1</v>
      </c>
      <c r="I669" s="7">
        <v>0</v>
      </c>
      <c r="J669" s="62">
        <f t="shared" si="11"/>
        <v>0</v>
      </c>
      <c r="K669" s="169"/>
      <c r="L669" s="26"/>
      <c r="M669" s="26"/>
    </row>
    <row r="670" spans="1:13" ht="33.75" x14ac:dyDescent="0.25">
      <c r="A670" s="46">
        <v>2</v>
      </c>
      <c r="B670" s="46" t="str">
        <f>IF(TRIM(I670)&lt;&gt;"",COUNTA($I$6:I670),"")</f>
        <v/>
      </c>
      <c r="C670" s="297"/>
      <c r="D670" s="47"/>
      <c r="E670" s="83" t="s">
        <v>1973</v>
      </c>
      <c r="F670" s="336" t="s">
        <v>2538</v>
      </c>
      <c r="G670" s="48"/>
      <c r="H670" s="49"/>
      <c r="I670" s="50"/>
      <c r="J670" s="153">
        <f>ROUND(J671+J675+J681,2)</f>
        <v>0</v>
      </c>
      <c r="K670" s="169"/>
      <c r="L670" s="26"/>
      <c r="M670" s="26"/>
    </row>
    <row r="671" spans="1:13" x14ac:dyDescent="0.25">
      <c r="A671" s="53">
        <v>3</v>
      </c>
      <c r="B671" s="53" t="str">
        <f>IF(TRIM(I671)&lt;&gt;"",COUNTA($I$6:I671),"")</f>
        <v/>
      </c>
      <c r="C671" s="300"/>
      <c r="D671" s="111"/>
      <c r="E671" s="112" t="s">
        <v>1974</v>
      </c>
      <c r="F671" s="113"/>
      <c r="G671" s="114"/>
      <c r="H671" s="115"/>
      <c r="I671" s="1"/>
      <c r="J671" s="155">
        <f>ROUND(SUM(J672:J674),2)</f>
        <v>0</v>
      </c>
      <c r="K671" s="169"/>
      <c r="L671" s="26"/>
      <c r="M671" s="26"/>
    </row>
    <row r="672" spans="1:13" ht="33.75" x14ac:dyDescent="0.25">
      <c r="A672" s="58"/>
      <c r="B672" s="58">
        <f>IF(TRIM(I672)&lt;&gt;"",COUNTA($I$6:I672),"")</f>
        <v>588</v>
      </c>
      <c r="C672" s="195"/>
      <c r="D672" s="170">
        <v>97</v>
      </c>
      <c r="E672" s="179" t="s">
        <v>1975</v>
      </c>
      <c r="F672" s="179"/>
      <c r="G672" s="175" t="s">
        <v>1</v>
      </c>
      <c r="H672" s="176">
        <v>2</v>
      </c>
      <c r="I672" s="7">
        <v>0</v>
      </c>
      <c r="J672" s="62">
        <f t="shared" si="11"/>
        <v>0</v>
      </c>
      <c r="K672" s="169"/>
      <c r="L672" s="26"/>
      <c r="M672" s="26"/>
    </row>
    <row r="673" spans="1:13" ht="67.5" x14ac:dyDescent="0.25">
      <c r="A673" s="58"/>
      <c r="B673" s="58">
        <f>IF(TRIM(I673)&lt;&gt;"",COUNTA($I$6:I673),"")</f>
        <v>589</v>
      </c>
      <c r="C673" s="195"/>
      <c r="D673" s="170">
        <v>98</v>
      </c>
      <c r="E673" s="179" t="s">
        <v>1976</v>
      </c>
      <c r="F673" s="179"/>
      <c r="G673" s="175" t="s">
        <v>2</v>
      </c>
      <c r="H673" s="176">
        <v>2</v>
      </c>
      <c r="I673" s="7">
        <v>0</v>
      </c>
      <c r="J673" s="62">
        <f t="shared" si="11"/>
        <v>0</v>
      </c>
      <c r="K673" s="169"/>
      <c r="L673" s="26"/>
      <c r="M673" s="26"/>
    </row>
    <row r="674" spans="1:13" x14ac:dyDescent="0.25">
      <c r="A674" s="58"/>
      <c r="B674" s="58">
        <f>IF(TRIM(I674)&lt;&gt;"",COUNTA($I$6:I674),"")</f>
        <v>590</v>
      </c>
      <c r="C674" s="195"/>
      <c r="D674" s="174">
        <v>99</v>
      </c>
      <c r="E674" s="328" t="s">
        <v>1916</v>
      </c>
      <c r="F674" s="328"/>
      <c r="G674" s="175" t="s">
        <v>2</v>
      </c>
      <c r="H674" s="176">
        <v>1</v>
      </c>
      <c r="I674" s="7">
        <v>0</v>
      </c>
      <c r="J674" s="62">
        <f t="shared" si="11"/>
        <v>0</v>
      </c>
      <c r="K674" s="169"/>
      <c r="L674" s="26"/>
      <c r="M674" s="26"/>
    </row>
    <row r="675" spans="1:13" x14ac:dyDescent="0.25">
      <c r="A675" s="53">
        <v>3</v>
      </c>
      <c r="B675" s="53" t="str">
        <f>IF(TRIM(I675)&lt;&gt;"",COUNTA($I$6:I675),"")</f>
        <v/>
      </c>
      <c r="C675" s="300"/>
      <c r="D675" s="111"/>
      <c r="E675" s="112" t="s">
        <v>1977</v>
      </c>
      <c r="F675" s="113"/>
      <c r="G675" s="114"/>
      <c r="H675" s="115"/>
      <c r="I675" s="1"/>
      <c r="J675" s="155">
        <f>ROUND(SUM(J676:J680),2)</f>
        <v>0</v>
      </c>
      <c r="K675" s="169"/>
      <c r="L675" s="26"/>
      <c r="M675" s="26"/>
    </row>
    <row r="676" spans="1:13" ht="33.75" x14ac:dyDescent="0.25">
      <c r="A676" s="58"/>
      <c r="B676" s="58">
        <f>IF(TRIM(I676)&lt;&gt;"",COUNTA($I$6:I676),"")</f>
        <v>591</v>
      </c>
      <c r="C676" s="195"/>
      <c r="D676" s="170">
        <v>100</v>
      </c>
      <c r="E676" s="179" t="s">
        <v>1978</v>
      </c>
      <c r="F676" s="179"/>
      <c r="G676" s="175" t="s">
        <v>1</v>
      </c>
      <c r="H676" s="176">
        <v>8</v>
      </c>
      <c r="I676" s="7">
        <v>0</v>
      </c>
      <c r="J676" s="62">
        <f t="shared" si="11"/>
        <v>0</v>
      </c>
      <c r="K676" s="169"/>
      <c r="L676" s="26"/>
      <c r="M676" s="26"/>
    </row>
    <row r="677" spans="1:13" ht="33.75" x14ac:dyDescent="0.25">
      <c r="A677" s="58"/>
      <c r="B677" s="58">
        <f>IF(TRIM(I677)&lt;&gt;"",COUNTA($I$6:I677),"")</f>
        <v>592</v>
      </c>
      <c r="C677" s="195"/>
      <c r="D677" s="170">
        <v>101</v>
      </c>
      <c r="E677" s="179" t="s">
        <v>1979</v>
      </c>
      <c r="F677" s="179"/>
      <c r="G677" s="175" t="s">
        <v>1</v>
      </c>
      <c r="H677" s="176">
        <v>3</v>
      </c>
      <c r="I677" s="7">
        <v>0</v>
      </c>
      <c r="J677" s="62">
        <f t="shared" si="11"/>
        <v>0</v>
      </c>
      <c r="K677" s="169"/>
      <c r="L677" s="26"/>
      <c r="M677" s="26"/>
    </row>
    <row r="678" spans="1:13" ht="22.5" x14ac:dyDescent="0.25">
      <c r="A678" s="58"/>
      <c r="B678" s="58">
        <f>IF(TRIM(I678)&lt;&gt;"",COUNTA($I$6:I678),"")</f>
        <v>593</v>
      </c>
      <c r="C678" s="195"/>
      <c r="D678" s="170">
        <v>102</v>
      </c>
      <c r="E678" s="179" t="s">
        <v>1980</v>
      </c>
      <c r="F678" s="179"/>
      <c r="G678" s="175" t="s">
        <v>1</v>
      </c>
      <c r="H678" s="176">
        <v>3</v>
      </c>
      <c r="I678" s="7">
        <v>0</v>
      </c>
      <c r="J678" s="62">
        <f t="shared" si="11"/>
        <v>0</v>
      </c>
      <c r="K678" s="169"/>
      <c r="L678" s="26"/>
      <c r="M678" s="26"/>
    </row>
    <row r="679" spans="1:13" ht="45" x14ac:dyDescent="0.25">
      <c r="A679" s="58"/>
      <c r="B679" s="58">
        <f>IF(TRIM(I679)&lt;&gt;"",COUNTA($I$6:I679),"")</f>
        <v>594</v>
      </c>
      <c r="C679" s="195"/>
      <c r="D679" s="170">
        <v>103</v>
      </c>
      <c r="E679" s="179" t="s">
        <v>1981</v>
      </c>
      <c r="F679" s="179"/>
      <c r="G679" s="188" t="s">
        <v>25</v>
      </c>
      <c r="H679" s="189">
        <v>72</v>
      </c>
      <c r="I679" s="10">
        <v>0</v>
      </c>
      <c r="J679" s="62">
        <f t="shared" si="11"/>
        <v>0</v>
      </c>
      <c r="K679" s="169"/>
      <c r="L679" s="26"/>
      <c r="M679" s="26"/>
    </row>
    <row r="680" spans="1:13" x14ac:dyDescent="0.25">
      <c r="A680" s="58"/>
      <c r="B680" s="58">
        <f>IF(TRIM(I680)&lt;&gt;"",COUNTA($I$6:I680),"")</f>
        <v>595</v>
      </c>
      <c r="C680" s="195"/>
      <c r="D680" s="174">
        <v>103</v>
      </c>
      <c r="E680" s="328" t="s">
        <v>1916</v>
      </c>
      <c r="F680" s="328"/>
      <c r="G680" s="175" t="s">
        <v>2</v>
      </c>
      <c r="H680" s="176">
        <v>1</v>
      </c>
      <c r="I680" s="7">
        <v>0</v>
      </c>
      <c r="J680" s="62">
        <f t="shared" si="11"/>
        <v>0</v>
      </c>
      <c r="K680" s="169"/>
      <c r="L680" s="26"/>
      <c r="M680" s="26"/>
    </row>
    <row r="681" spans="1:13" x14ac:dyDescent="0.25">
      <c r="A681" s="53">
        <v>3</v>
      </c>
      <c r="B681" s="53" t="str">
        <f>IF(TRIM(I681)&lt;&gt;"",COUNTA($I$6:I681),"")</f>
        <v/>
      </c>
      <c r="C681" s="300"/>
      <c r="D681" s="111"/>
      <c r="E681" s="112" t="s">
        <v>1982</v>
      </c>
      <c r="F681" s="113"/>
      <c r="G681" s="114"/>
      <c r="H681" s="115"/>
      <c r="I681" s="1"/>
      <c r="J681" s="155">
        <f>ROUND(SUM(J682:J687),2)</f>
        <v>0</v>
      </c>
      <c r="K681" s="169"/>
      <c r="L681" s="26"/>
      <c r="M681" s="26"/>
    </row>
    <row r="682" spans="1:13" ht="45" x14ac:dyDescent="0.25">
      <c r="A682" s="58"/>
      <c r="B682" s="58">
        <f>IF(TRIM(I682)&lt;&gt;"",COUNTA($I$6:I682),"")</f>
        <v>596</v>
      </c>
      <c r="C682" s="195"/>
      <c r="D682" s="170">
        <v>104</v>
      </c>
      <c r="E682" s="179" t="s">
        <v>1983</v>
      </c>
      <c r="F682" s="179"/>
      <c r="G682" s="175" t="s">
        <v>1</v>
      </c>
      <c r="H682" s="176">
        <v>1</v>
      </c>
      <c r="I682" s="7">
        <v>0</v>
      </c>
      <c r="J682" s="62">
        <f t="shared" si="11"/>
        <v>0</v>
      </c>
      <c r="K682" s="169"/>
      <c r="L682" s="26"/>
      <c r="M682" s="26"/>
    </row>
    <row r="683" spans="1:13" ht="67.5" x14ac:dyDescent="0.25">
      <c r="A683" s="58"/>
      <c r="B683" s="58">
        <f>IF(TRIM(I683)&lt;&gt;"",COUNTA($I$6:I683),"")</f>
        <v>597</v>
      </c>
      <c r="C683" s="195"/>
      <c r="D683" s="170">
        <v>105</v>
      </c>
      <c r="E683" s="179" t="s">
        <v>1984</v>
      </c>
      <c r="F683" s="179"/>
      <c r="G683" s="175" t="s">
        <v>1</v>
      </c>
      <c r="H683" s="176">
        <v>1</v>
      </c>
      <c r="I683" s="7">
        <v>0</v>
      </c>
      <c r="J683" s="62">
        <f t="shared" si="11"/>
        <v>0</v>
      </c>
      <c r="K683" s="169"/>
      <c r="L683" s="26"/>
      <c r="M683" s="26"/>
    </row>
    <row r="684" spans="1:13" ht="45" x14ac:dyDescent="0.25">
      <c r="A684" s="58"/>
      <c r="B684" s="58">
        <f>IF(TRIM(I684)&lt;&gt;"",COUNTA($I$6:I684),"")</f>
        <v>598</v>
      </c>
      <c r="C684" s="195"/>
      <c r="D684" s="170">
        <v>106</v>
      </c>
      <c r="E684" s="179" t="s">
        <v>1985</v>
      </c>
      <c r="F684" s="179"/>
      <c r="G684" s="175" t="s">
        <v>1</v>
      </c>
      <c r="H684" s="176">
        <v>4</v>
      </c>
      <c r="I684" s="7">
        <v>0</v>
      </c>
      <c r="J684" s="62">
        <f t="shared" si="11"/>
        <v>0</v>
      </c>
      <c r="K684" s="169"/>
      <c r="L684" s="26"/>
      <c r="M684" s="26"/>
    </row>
    <row r="685" spans="1:13" ht="45" x14ac:dyDescent="0.25">
      <c r="A685" s="58"/>
      <c r="B685" s="58">
        <f>IF(TRIM(I685)&lt;&gt;"",COUNTA($I$6:I685),"")</f>
        <v>599</v>
      </c>
      <c r="C685" s="195"/>
      <c r="D685" s="170">
        <v>107</v>
      </c>
      <c r="E685" s="179" t="s">
        <v>1986</v>
      </c>
      <c r="F685" s="179"/>
      <c r="G685" s="175" t="s">
        <v>1</v>
      </c>
      <c r="H685" s="176">
        <v>2</v>
      </c>
      <c r="I685" s="7">
        <v>0</v>
      </c>
      <c r="J685" s="62">
        <f t="shared" si="11"/>
        <v>0</v>
      </c>
      <c r="K685" s="169"/>
      <c r="L685" s="26"/>
      <c r="M685" s="26"/>
    </row>
    <row r="686" spans="1:13" ht="56.25" x14ac:dyDescent="0.25">
      <c r="A686" s="58"/>
      <c r="B686" s="58">
        <f>IF(TRIM(I686)&lt;&gt;"",COUNTA($I$6:I686),"")</f>
        <v>600</v>
      </c>
      <c r="C686" s="305"/>
      <c r="D686" s="170">
        <v>107</v>
      </c>
      <c r="E686" s="179" t="s">
        <v>1987</v>
      </c>
      <c r="F686" s="179"/>
      <c r="G686" s="175" t="s">
        <v>1</v>
      </c>
      <c r="H686" s="176">
        <v>2</v>
      </c>
      <c r="I686" s="7">
        <v>0</v>
      </c>
      <c r="J686" s="62">
        <f t="shared" si="11"/>
        <v>0</v>
      </c>
      <c r="K686" s="190"/>
      <c r="L686" s="26"/>
      <c r="M686" s="26"/>
    </row>
    <row r="687" spans="1:13" x14ac:dyDescent="0.25">
      <c r="A687" s="58"/>
      <c r="B687" s="58">
        <f>IF(TRIM(I687)&lt;&gt;"",COUNTA($I$6:I687),"")</f>
        <v>601</v>
      </c>
      <c r="C687" s="195"/>
      <c r="D687" s="174">
        <v>107</v>
      </c>
      <c r="E687" s="328" t="s">
        <v>1916</v>
      </c>
      <c r="F687" s="328"/>
      <c r="G687" s="175" t="s">
        <v>2</v>
      </c>
      <c r="H687" s="176">
        <v>1</v>
      </c>
      <c r="I687" s="7">
        <v>0</v>
      </c>
      <c r="J687" s="62">
        <f t="shared" si="11"/>
        <v>0</v>
      </c>
      <c r="K687" s="169"/>
      <c r="L687" s="26"/>
      <c r="M687" s="26"/>
    </row>
    <row r="688" spans="1:13" x14ac:dyDescent="0.25">
      <c r="A688" s="46">
        <v>2</v>
      </c>
      <c r="B688" s="46" t="str">
        <f>IF(TRIM(I688)&lt;&gt;"",COUNTA($I$6:I688),"")</f>
        <v/>
      </c>
      <c r="C688" s="297"/>
      <c r="D688" s="47"/>
      <c r="E688" s="83" t="s">
        <v>1988</v>
      </c>
      <c r="F688" s="84"/>
      <c r="G688" s="48"/>
      <c r="H688" s="49"/>
      <c r="I688" s="50"/>
      <c r="J688" s="153">
        <f>ROUND(J689+J711,2)</f>
        <v>0</v>
      </c>
      <c r="K688" s="169"/>
      <c r="L688" s="26"/>
      <c r="M688" s="26"/>
    </row>
    <row r="689" spans="1:13" x14ac:dyDescent="0.25">
      <c r="A689" s="53">
        <v>3</v>
      </c>
      <c r="B689" s="53" t="str">
        <f>IF(TRIM(I689)&lt;&gt;"",COUNTA($I$6:I689),"")</f>
        <v/>
      </c>
      <c r="C689" s="300"/>
      <c r="D689" s="111"/>
      <c r="E689" s="112" t="s">
        <v>1989</v>
      </c>
      <c r="F689" s="113"/>
      <c r="G689" s="114"/>
      <c r="H689" s="115"/>
      <c r="I689" s="1"/>
      <c r="J689" s="155">
        <f>ROUND(SUM(J690:J710),2)</f>
        <v>0</v>
      </c>
      <c r="K689" s="169"/>
      <c r="L689" s="26"/>
      <c r="M689" s="26"/>
    </row>
    <row r="690" spans="1:13" ht="33.75" x14ac:dyDescent="0.25">
      <c r="A690" s="58"/>
      <c r="B690" s="58">
        <f>IF(TRIM(I690)&lt;&gt;"",COUNTA($I$6:I690),"")</f>
        <v>602</v>
      </c>
      <c r="C690" s="195"/>
      <c r="D690" s="170">
        <v>108</v>
      </c>
      <c r="E690" s="179" t="s">
        <v>1990</v>
      </c>
      <c r="F690" s="179"/>
      <c r="G690" s="172" t="s">
        <v>25</v>
      </c>
      <c r="H690" s="173">
        <v>420</v>
      </c>
      <c r="I690" s="6">
        <v>0</v>
      </c>
      <c r="J690" s="62">
        <f t="shared" si="11"/>
        <v>0</v>
      </c>
      <c r="K690" s="169"/>
      <c r="L690" s="26"/>
      <c r="M690" s="26"/>
    </row>
    <row r="691" spans="1:13" ht="22.5" x14ac:dyDescent="0.25">
      <c r="A691" s="58"/>
      <c r="B691" s="58">
        <f>IF(TRIM(I691)&lt;&gt;"",COUNTA($I$6:I691),"")</f>
        <v>603</v>
      </c>
      <c r="C691" s="195"/>
      <c r="D691" s="170">
        <v>109</v>
      </c>
      <c r="E691" s="179" t="s">
        <v>1991</v>
      </c>
      <c r="F691" s="179"/>
      <c r="G691" s="175" t="s">
        <v>1</v>
      </c>
      <c r="H691" s="176">
        <v>12</v>
      </c>
      <c r="I691" s="7">
        <v>0</v>
      </c>
      <c r="J691" s="62">
        <f t="shared" si="11"/>
        <v>0</v>
      </c>
      <c r="K691" s="169"/>
      <c r="L691" s="26"/>
      <c r="M691" s="26"/>
    </row>
    <row r="692" spans="1:13" ht="22.5" x14ac:dyDescent="0.25">
      <c r="A692" s="58"/>
      <c r="B692" s="58">
        <f>IF(TRIM(I692)&lt;&gt;"",COUNTA($I$6:I692),"")</f>
        <v>604</v>
      </c>
      <c r="C692" s="195"/>
      <c r="D692" s="170">
        <v>110</v>
      </c>
      <c r="E692" s="179" t="s">
        <v>1992</v>
      </c>
      <c r="F692" s="179"/>
      <c r="G692" s="175" t="s">
        <v>1</v>
      </c>
      <c r="H692" s="176">
        <v>1</v>
      </c>
      <c r="I692" s="7">
        <v>0</v>
      </c>
      <c r="J692" s="62">
        <f t="shared" si="11"/>
        <v>0</v>
      </c>
      <c r="K692" s="169"/>
      <c r="L692" s="26"/>
      <c r="M692" s="26"/>
    </row>
    <row r="693" spans="1:13" ht="22.5" x14ac:dyDescent="0.25">
      <c r="A693" s="58"/>
      <c r="B693" s="58">
        <f>IF(TRIM(I693)&lt;&gt;"",COUNTA($I$6:I693),"")</f>
        <v>605</v>
      </c>
      <c r="C693" s="195"/>
      <c r="D693" s="170">
        <v>111</v>
      </c>
      <c r="E693" s="179" t="s">
        <v>1993</v>
      </c>
      <c r="F693" s="179"/>
      <c r="G693" s="175" t="s">
        <v>25</v>
      </c>
      <c r="H693" s="176">
        <v>215</v>
      </c>
      <c r="I693" s="7">
        <v>0</v>
      </c>
      <c r="J693" s="62">
        <f t="shared" si="11"/>
        <v>0</v>
      </c>
      <c r="K693" s="169"/>
      <c r="L693" s="26"/>
      <c r="M693" s="26"/>
    </row>
    <row r="694" spans="1:13" ht="22.5" x14ac:dyDescent="0.25">
      <c r="A694" s="58"/>
      <c r="B694" s="58">
        <f>IF(TRIM(I694)&lt;&gt;"",COUNTA($I$6:I694),"")</f>
        <v>606</v>
      </c>
      <c r="C694" s="195"/>
      <c r="D694" s="170">
        <v>112</v>
      </c>
      <c r="E694" s="179" t="s">
        <v>1994</v>
      </c>
      <c r="F694" s="179"/>
      <c r="G694" s="175" t="s">
        <v>1</v>
      </c>
      <c r="H694" s="176">
        <v>1</v>
      </c>
      <c r="I694" s="7">
        <v>0</v>
      </c>
      <c r="J694" s="62">
        <f t="shared" si="11"/>
        <v>0</v>
      </c>
      <c r="K694" s="169"/>
      <c r="L694" s="26"/>
      <c r="M694" s="26"/>
    </row>
    <row r="695" spans="1:13" ht="22.5" x14ac:dyDescent="0.25">
      <c r="A695" s="58"/>
      <c r="B695" s="58">
        <f>IF(TRIM(I695)&lt;&gt;"",COUNTA($I$6:I695),"")</f>
        <v>607</v>
      </c>
      <c r="C695" s="195"/>
      <c r="D695" s="170">
        <v>113</v>
      </c>
      <c r="E695" s="179" t="s">
        <v>1995</v>
      </c>
      <c r="F695" s="179"/>
      <c r="G695" s="175" t="s">
        <v>1</v>
      </c>
      <c r="H695" s="176">
        <v>1</v>
      </c>
      <c r="I695" s="7">
        <v>0</v>
      </c>
      <c r="J695" s="62">
        <f t="shared" si="11"/>
        <v>0</v>
      </c>
      <c r="K695" s="169"/>
      <c r="L695" s="26"/>
      <c r="M695" s="26"/>
    </row>
    <row r="696" spans="1:13" ht="22.5" x14ac:dyDescent="0.25">
      <c r="A696" s="58"/>
      <c r="B696" s="58">
        <f>IF(TRIM(I696)&lt;&gt;"",COUNTA($I$6:I696),"")</f>
        <v>608</v>
      </c>
      <c r="C696" s="195"/>
      <c r="D696" s="170">
        <v>114</v>
      </c>
      <c r="E696" s="179" t="s">
        <v>1996</v>
      </c>
      <c r="F696" s="179"/>
      <c r="G696" s="175" t="s">
        <v>1</v>
      </c>
      <c r="H696" s="176">
        <v>13</v>
      </c>
      <c r="I696" s="7">
        <v>0</v>
      </c>
      <c r="J696" s="62">
        <f t="shared" si="11"/>
        <v>0</v>
      </c>
      <c r="K696" s="169"/>
      <c r="L696" s="26"/>
      <c r="M696" s="26"/>
    </row>
    <row r="697" spans="1:13" ht="45" x14ac:dyDescent="0.25">
      <c r="A697" s="58"/>
      <c r="B697" s="58">
        <f>IF(TRIM(I697)&lt;&gt;"",COUNTA($I$6:I697),"")</f>
        <v>609</v>
      </c>
      <c r="C697" s="195"/>
      <c r="D697" s="170">
        <v>115</v>
      </c>
      <c r="E697" s="179" t="s">
        <v>1997</v>
      </c>
      <c r="F697" s="179"/>
      <c r="G697" s="175" t="s">
        <v>1</v>
      </c>
      <c r="H697" s="176">
        <v>10</v>
      </c>
      <c r="I697" s="7">
        <v>0</v>
      </c>
      <c r="J697" s="62">
        <f t="shared" si="11"/>
        <v>0</v>
      </c>
      <c r="K697" s="169"/>
      <c r="L697" s="26"/>
      <c r="M697" s="26"/>
    </row>
    <row r="698" spans="1:13" ht="33.75" x14ac:dyDescent="0.25">
      <c r="A698" s="58"/>
      <c r="B698" s="58">
        <f>IF(TRIM(I698)&lt;&gt;"",COUNTA($I$6:I698),"")</f>
        <v>610</v>
      </c>
      <c r="C698" s="195"/>
      <c r="D698" s="170">
        <v>116</v>
      </c>
      <c r="E698" s="165" t="s">
        <v>1998</v>
      </c>
      <c r="F698" s="165"/>
      <c r="G698" s="191" t="s">
        <v>25</v>
      </c>
      <c r="H698" s="192">
        <v>120</v>
      </c>
      <c r="I698" s="7">
        <v>0</v>
      </c>
      <c r="J698" s="62">
        <f t="shared" si="11"/>
        <v>0</v>
      </c>
      <c r="K698" s="169"/>
      <c r="L698" s="26"/>
      <c r="M698" s="26"/>
    </row>
    <row r="699" spans="1:13" ht="33.75" x14ac:dyDescent="0.25">
      <c r="A699" s="58"/>
      <c r="B699" s="58">
        <f>IF(TRIM(I699)&lt;&gt;"",COUNTA($I$6:I699),"")</f>
        <v>611</v>
      </c>
      <c r="C699" s="195"/>
      <c r="D699" s="170">
        <v>117</v>
      </c>
      <c r="E699" s="165" t="s">
        <v>1999</v>
      </c>
      <c r="F699" s="165"/>
      <c r="G699" s="191" t="s">
        <v>25</v>
      </c>
      <c r="H699" s="192">
        <v>550</v>
      </c>
      <c r="I699" s="7">
        <v>0</v>
      </c>
      <c r="J699" s="62">
        <f t="shared" si="11"/>
        <v>0</v>
      </c>
      <c r="K699" s="169"/>
      <c r="L699" s="26"/>
      <c r="M699" s="26"/>
    </row>
    <row r="700" spans="1:13" ht="45" x14ac:dyDescent="0.25">
      <c r="A700" s="58"/>
      <c r="B700" s="58">
        <f>IF(TRIM(I700)&lt;&gt;"",COUNTA($I$6:I700),"")</f>
        <v>612</v>
      </c>
      <c r="C700" s="195"/>
      <c r="D700" s="170">
        <v>118</v>
      </c>
      <c r="E700" s="165" t="s">
        <v>2000</v>
      </c>
      <c r="F700" s="165"/>
      <c r="G700" s="191" t="s">
        <v>25</v>
      </c>
      <c r="H700" s="192">
        <v>550</v>
      </c>
      <c r="I700" s="7">
        <v>0</v>
      </c>
      <c r="J700" s="62">
        <f t="shared" si="11"/>
        <v>0</v>
      </c>
      <c r="K700" s="169"/>
      <c r="L700" s="26"/>
      <c r="M700" s="26"/>
    </row>
    <row r="701" spans="1:13" ht="22.5" x14ac:dyDescent="0.25">
      <c r="A701" s="58"/>
      <c r="B701" s="58">
        <f>IF(TRIM(I701)&lt;&gt;"",COUNTA($I$6:I701),"")</f>
        <v>613</v>
      </c>
      <c r="C701" s="304"/>
      <c r="D701" s="170">
        <v>119</v>
      </c>
      <c r="E701" s="165" t="s">
        <v>2001</v>
      </c>
      <c r="F701" s="165"/>
      <c r="G701" s="191" t="s">
        <v>1897</v>
      </c>
      <c r="H701" s="192">
        <v>55</v>
      </c>
      <c r="I701" s="7">
        <v>0</v>
      </c>
      <c r="J701" s="62">
        <f t="shared" si="11"/>
        <v>0</v>
      </c>
      <c r="K701" s="183"/>
      <c r="L701" s="26"/>
      <c r="M701" s="26"/>
    </row>
    <row r="702" spans="1:13" ht="22.5" x14ac:dyDescent="0.25">
      <c r="A702" s="58"/>
      <c r="B702" s="58">
        <f>IF(TRIM(I702)&lt;&gt;"",COUNTA($I$6:I702),"")</f>
        <v>614</v>
      </c>
      <c r="C702" s="304"/>
      <c r="D702" s="170">
        <v>120</v>
      </c>
      <c r="E702" s="165" t="s">
        <v>2002</v>
      </c>
      <c r="F702" s="165"/>
      <c r="G702" s="191" t="s">
        <v>1897</v>
      </c>
      <c r="H702" s="192">
        <v>19</v>
      </c>
      <c r="I702" s="7">
        <v>0</v>
      </c>
      <c r="J702" s="62">
        <f t="shared" si="11"/>
        <v>0</v>
      </c>
      <c r="K702" s="183"/>
      <c r="L702" s="26"/>
      <c r="M702" s="26"/>
    </row>
    <row r="703" spans="1:13" ht="33.75" x14ac:dyDescent="0.25">
      <c r="A703" s="58"/>
      <c r="B703" s="58">
        <f>IF(TRIM(I703)&lt;&gt;"",COUNTA($I$6:I703),"")</f>
        <v>615</v>
      </c>
      <c r="C703" s="304"/>
      <c r="D703" s="170">
        <v>121</v>
      </c>
      <c r="E703" s="165" t="s">
        <v>2003</v>
      </c>
      <c r="F703" s="165"/>
      <c r="G703" s="191" t="s">
        <v>1897</v>
      </c>
      <c r="H703" s="192">
        <v>220</v>
      </c>
      <c r="I703" s="7">
        <v>0</v>
      </c>
      <c r="J703" s="62">
        <f t="shared" si="11"/>
        <v>0</v>
      </c>
      <c r="K703" s="183"/>
      <c r="L703" s="26"/>
      <c r="M703" s="26"/>
    </row>
    <row r="704" spans="1:13" ht="33.75" x14ac:dyDescent="0.25">
      <c r="A704" s="58"/>
      <c r="B704" s="58">
        <f>IF(TRIM(I704)&lt;&gt;"",COUNTA($I$6:I704),"")</f>
        <v>616</v>
      </c>
      <c r="C704" s="304"/>
      <c r="D704" s="170">
        <v>122</v>
      </c>
      <c r="E704" s="165" t="s">
        <v>2004</v>
      </c>
      <c r="F704" s="165"/>
      <c r="G704" s="191" t="s">
        <v>1897</v>
      </c>
      <c r="H704" s="192">
        <v>19</v>
      </c>
      <c r="I704" s="7">
        <v>0</v>
      </c>
      <c r="J704" s="62">
        <f t="shared" si="11"/>
        <v>0</v>
      </c>
      <c r="K704" s="183"/>
      <c r="L704" s="26"/>
      <c r="M704" s="26"/>
    </row>
    <row r="705" spans="1:13" ht="33.75" x14ac:dyDescent="0.25">
      <c r="A705" s="58"/>
      <c r="B705" s="58">
        <f>IF(TRIM(I705)&lt;&gt;"",COUNTA($I$6:I705),"")</f>
        <v>617</v>
      </c>
      <c r="C705" s="304"/>
      <c r="D705" s="170">
        <v>123</v>
      </c>
      <c r="E705" s="165" t="s">
        <v>2005</v>
      </c>
      <c r="F705" s="165"/>
      <c r="G705" s="191" t="s">
        <v>1897</v>
      </c>
      <c r="H705" s="192">
        <v>1</v>
      </c>
      <c r="I705" s="7">
        <v>0</v>
      </c>
      <c r="J705" s="62">
        <f t="shared" si="11"/>
        <v>0</v>
      </c>
      <c r="K705" s="183"/>
      <c r="L705" s="26"/>
      <c r="M705" s="26"/>
    </row>
    <row r="706" spans="1:13" ht="33.75" x14ac:dyDescent="0.25">
      <c r="A706" s="58"/>
      <c r="B706" s="58">
        <f>IF(TRIM(I706)&lt;&gt;"",COUNTA($I$6:I706),"")</f>
        <v>618</v>
      </c>
      <c r="C706" s="304"/>
      <c r="D706" s="170">
        <v>124</v>
      </c>
      <c r="E706" s="165" t="s">
        <v>2006</v>
      </c>
      <c r="F706" s="165"/>
      <c r="G706" s="191" t="s">
        <v>1897</v>
      </c>
      <c r="H706" s="192">
        <v>19</v>
      </c>
      <c r="I706" s="7">
        <v>0</v>
      </c>
      <c r="J706" s="62">
        <f t="shared" si="11"/>
        <v>0</v>
      </c>
      <c r="K706" s="183"/>
      <c r="L706" s="26"/>
      <c r="M706" s="26"/>
    </row>
    <row r="707" spans="1:13" ht="33.75" x14ac:dyDescent="0.25">
      <c r="A707" s="58"/>
      <c r="B707" s="58">
        <f>IF(TRIM(I707)&lt;&gt;"",COUNTA($I$6:I707),"")</f>
        <v>619</v>
      </c>
      <c r="C707" s="304"/>
      <c r="D707" s="170">
        <v>125</v>
      </c>
      <c r="E707" s="165" t="s">
        <v>2007</v>
      </c>
      <c r="F707" s="165"/>
      <c r="G707" s="191" t="s">
        <v>1897</v>
      </c>
      <c r="H707" s="192">
        <v>20</v>
      </c>
      <c r="I707" s="7">
        <v>0</v>
      </c>
      <c r="J707" s="62">
        <f t="shared" si="11"/>
        <v>0</v>
      </c>
      <c r="K707" s="183"/>
      <c r="L707" s="26"/>
      <c r="M707" s="26"/>
    </row>
    <row r="708" spans="1:13" ht="22.5" x14ac:dyDescent="0.25">
      <c r="A708" s="58"/>
      <c r="B708" s="58">
        <f>IF(TRIM(I708)&lt;&gt;"",COUNTA($I$6:I708),"")</f>
        <v>620</v>
      </c>
      <c r="C708" s="304"/>
      <c r="D708" s="170">
        <v>126</v>
      </c>
      <c r="E708" s="165" t="s">
        <v>2008</v>
      </c>
      <c r="F708" s="165"/>
      <c r="G708" s="191" t="s">
        <v>1897</v>
      </c>
      <c r="H708" s="192">
        <v>10</v>
      </c>
      <c r="I708" s="7">
        <v>0</v>
      </c>
      <c r="J708" s="62">
        <f t="shared" si="11"/>
        <v>0</v>
      </c>
      <c r="K708" s="183"/>
      <c r="L708" s="26"/>
      <c r="M708" s="26"/>
    </row>
    <row r="709" spans="1:13" ht="22.5" x14ac:dyDescent="0.25">
      <c r="A709" s="58"/>
      <c r="B709" s="58">
        <f>IF(TRIM(I709)&lt;&gt;"",COUNTA($I$6:I709),"")</f>
        <v>621</v>
      </c>
      <c r="C709" s="304"/>
      <c r="D709" s="170">
        <v>127</v>
      </c>
      <c r="E709" s="165" t="s">
        <v>2009</v>
      </c>
      <c r="F709" s="165"/>
      <c r="G709" s="191" t="s">
        <v>1897</v>
      </c>
      <c r="H709" s="192">
        <v>18</v>
      </c>
      <c r="I709" s="7">
        <v>0</v>
      </c>
      <c r="J709" s="62">
        <f t="shared" si="11"/>
        <v>0</v>
      </c>
      <c r="K709" s="183"/>
      <c r="L709" s="26"/>
      <c r="M709" s="26"/>
    </row>
    <row r="710" spans="1:13" x14ac:dyDescent="0.25">
      <c r="A710" s="58"/>
      <c r="B710" s="58">
        <f>IF(TRIM(I710)&lt;&gt;"",COUNTA($I$6:I710),"")</f>
        <v>622</v>
      </c>
      <c r="C710" s="304"/>
      <c r="D710" s="170">
        <v>128</v>
      </c>
      <c r="E710" s="165" t="s">
        <v>1916</v>
      </c>
      <c r="F710" s="165"/>
      <c r="G710" s="191" t="s">
        <v>2</v>
      </c>
      <c r="H710" s="192">
        <v>1</v>
      </c>
      <c r="I710" s="7">
        <v>0</v>
      </c>
      <c r="J710" s="62">
        <f t="shared" si="11"/>
        <v>0</v>
      </c>
      <c r="K710" s="183"/>
      <c r="L710" s="26"/>
      <c r="M710" s="26"/>
    </row>
    <row r="711" spans="1:13" x14ac:dyDescent="0.25">
      <c r="A711" s="53">
        <v>3</v>
      </c>
      <c r="B711" s="53" t="str">
        <f>IF(TRIM(I711)&lt;&gt;"",COUNTA($I$6:I711),"")</f>
        <v/>
      </c>
      <c r="C711" s="300"/>
      <c r="D711" s="111"/>
      <c r="E711" s="112" t="s">
        <v>2010</v>
      </c>
      <c r="F711" s="113"/>
      <c r="G711" s="114"/>
      <c r="H711" s="115"/>
      <c r="I711" s="1"/>
      <c r="J711" s="155">
        <f>ROUND(SUM(J712:J721),2)</f>
        <v>0</v>
      </c>
      <c r="K711" s="169"/>
      <c r="L711" s="26"/>
      <c r="M711" s="26"/>
    </row>
    <row r="712" spans="1:13" ht="45" x14ac:dyDescent="0.25">
      <c r="A712" s="58"/>
      <c r="B712" s="58">
        <f>IF(TRIM(I712)&lt;&gt;"",COUNTA($I$6:I712),"")</f>
        <v>623</v>
      </c>
      <c r="C712" s="195"/>
      <c r="D712" s="170">
        <v>129</v>
      </c>
      <c r="E712" s="179" t="s">
        <v>2011</v>
      </c>
      <c r="F712" s="179"/>
      <c r="G712" s="175" t="s">
        <v>25</v>
      </c>
      <c r="H712" s="176">
        <v>5</v>
      </c>
      <c r="I712" s="7">
        <v>0</v>
      </c>
      <c r="J712" s="62">
        <f t="shared" si="11"/>
        <v>0</v>
      </c>
      <c r="K712" s="169"/>
      <c r="L712" s="26"/>
      <c r="M712" s="26"/>
    </row>
    <row r="713" spans="1:13" ht="45" x14ac:dyDescent="0.25">
      <c r="A713" s="58"/>
      <c r="B713" s="58">
        <f>IF(TRIM(I713)&lt;&gt;"",COUNTA($I$6:I713),"")</f>
        <v>624</v>
      </c>
      <c r="C713" s="195"/>
      <c r="D713" s="170">
        <v>130</v>
      </c>
      <c r="E713" s="179" t="s">
        <v>2012</v>
      </c>
      <c r="F713" s="179"/>
      <c r="G713" s="175" t="s">
        <v>25</v>
      </c>
      <c r="H713" s="176">
        <v>15</v>
      </c>
      <c r="I713" s="7">
        <v>0</v>
      </c>
      <c r="J713" s="62">
        <f t="shared" si="11"/>
        <v>0</v>
      </c>
      <c r="K713" s="169"/>
      <c r="L713" s="26"/>
      <c r="M713" s="26"/>
    </row>
    <row r="714" spans="1:13" ht="45" x14ac:dyDescent="0.25">
      <c r="A714" s="58"/>
      <c r="B714" s="58">
        <f>IF(TRIM(I714)&lt;&gt;"",COUNTA($I$6:I714),"")</f>
        <v>625</v>
      </c>
      <c r="C714" s="195"/>
      <c r="D714" s="170">
        <v>131</v>
      </c>
      <c r="E714" s="179" t="s">
        <v>2013</v>
      </c>
      <c r="F714" s="179"/>
      <c r="G714" s="175" t="s">
        <v>25</v>
      </c>
      <c r="H714" s="176">
        <v>60</v>
      </c>
      <c r="I714" s="7">
        <v>0</v>
      </c>
      <c r="J714" s="62">
        <f t="shared" si="11"/>
        <v>0</v>
      </c>
      <c r="K714" s="169"/>
      <c r="L714" s="26"/>
      <c r="M714" s="26"/>
    </row>
    <row r="715" spans="1:13" ht="22.5" x14ac:dyDescent="0.25">
      <c r="A715" s="58"/>
      <c r="B715" s="58">
        <f>IF(TRIM(I715)&lt;&gt;"",COUNTA($I$6:I715),"")</f>
        <v>626</v>
      </c>
      <c r="C715" s="195"/>
      <c r="D715" s="170">
        <v>132</v>
      </c>
      <c r="E715" s="179" t="s">
        <v>2014</v>
      </c>
      <c r="F715" s="179"/>
      <c r="G715" s="175" t="s">
        <v>25</v>
      </c>
      <c r="H715" s="176">
        <v>25</v>
      </c>
      <c r="I715" s="7">
        <v>0</v>
      </c>
      <c r="J715" s="62">
        <f t="shared" si="11"/>
        <v>0</v>
      </c>
      <c r="K715" s="169"/>
      <c r="L715" s="26"/>
      <c r="M715" s="26"/>
    </row>
    <row r="716" spans="1:13" ht="22.5" x14ac:dyDescent="0.25">
      <c r="A716" s="58"/>
      <c r="B716" s="58">
        <f>IF(TRIM(I716)&lt;&gt;"",COUNTA($I$6:I716),"")</f>
        <v>627</v>
      </c>
      <c r="C716" s="195"/>
      <c r="D716" s="170">
        <v>133</v>
      </c>
      <c r="E716" s="328" t="s">
        <v>2015</v>
      </c>
      <c r="F716" s="328"/>
      <c r="G716" s="172" t="s">
        <v>25</v>
      </c>
      <c r="H716" s="173">
        <v>20</v>
      </c>
      <c r="I716" s="6">
        <v>0</v>
      </c>
      <c r="J716" s="62">
        <f t="shared" si="11"/>
        <v>0</v>
      </c>
      <c r="K716" s="169"/>
      <c r="L716" s="26"/>
      <c r="M716" s="26"/>
    </row>
    <row r="717" spans="1:13" ht="22.5" x14ac:dyDescent="0.25">
      <c r="A717" s="58"/>
      <c r="B717" s="58">
        <f>IF(TRIM(I717)&lt;&gt;"",COUNTA($I$6:I717),"")</f>
        <v>628</v>
      </c>
      <c r="C717" s="195"/>
      <c r="D717" s="170">
        <v>134</v>
      </c>
      <c r="E717" s="179" t="s">
        <v>2016</v>
      </c>
      <c r="F717" s="179"/>
      <c r="G717" s="175" t="s">
        <v>2</v>
      </c>
      <c r="H717" s="176">
        <v>1</v>
      </c>
      <c r="I717" s="7">
        <v>0</v>
      </c>
      <c r="J717" s="62">
        <f t="shared" si="11"/>
        <v>0</v>
      </c>
      <c r="K717" s="169"/>
      <c r="L717" s="26"/>
      <c r="M717" s="26"/>
    </row>
    <row r="718" spans="1:13" ht="22.5" x14ac:dyDescent="0.25">
      <c r="A718" s="58"/>
      <c r="B718" s="58">
        <f>IF(TRIM(I718)&lt;&gt;"",COUNTA($I$6:I718),"")</f>
        <v>629</v>
      </c>
      <c r="C718" s="195"/>
      <c r="D718" s="170">
        <v>135</v>
      </c>
      <c r="E718" s="179" t="s">
        <v>2017</v>
      </c>
      <c r="F718" s="179"/>
      <c r="G718" s="175" t="s">
        <v>2</v>
      </c>
      <c r="H718" s="176">
        <v>1</v>
      </c>
      <c r="I718" s="7">
        <v>0</v>
      </c>
      <c r="J718" s="62">
        <f t="shared" si="11"/>
        <v>0</v>
      </c>
      <c r="K718" s="169"/>
      <c r="L718" s="26"/>
      <c r="M718" s="26"/>
    </row>
    <row r="719" spans="1:13" ht="22.5" x14ac:dyDescent="0.25">
      <c r="A719" s="58"/>
      <c r="B719" s="58">
        <f>IF(TRIM(I719)&lt;&gt;"",COUNTA($I$6:I719),"")</f>
        <v>630</v>
      </c>
      <c r="C719" s="304"/>
      <c r="D719" s="170">
        <v>136</v>
      </c>
      <c r="E719" s="165" t="s">
        <v>2018</v>
      </c>
      <c r="F719" s="165"/>
      <c r="G719" s="191" t="s">
        <v>25</v>
      </c>
      <c r="H719" s="192">
        <v>190</v>
      </c>
      <c r="I719" s="7">
        <v>0</v>
      </c>
      <c r="J719" s="62">
        <f t="shared" si="11"/>
        <v>0</v>
      </c>
      <c r="K719" s="183"/>
      <c r="L719" s="26"/>
      <c r="M719" s="26"/>
    </row>
    <row r="720" spans="1:13" ht="22.5" x14ac:dyDescent="0.25">
      <c r="A720" s="58"/>
      <c r="B720" s="58">
        <f>IF(TRIM(I720)&lt;&gt;"",COUNTA($I$6:I720),"")</f>
        <v>631</v>
      </c>
      <c r="C720" s="304"/>
      <c r="D720" s="170">
        <v>137</v>
      </c>
      <c r="E720" s="165" t="s">
        <v>2016</v>
      </c>
      <c r="F720" s="165"/>
      <c r="G720" s="191" t="s">
        <v>2</v>
      </c>
      <c r="H720" s="192">
        <v>18</v>
      </c>
      <c r="I720" s="7">
        <v>0</v>
      </c>
      <c r="J720" s="62">
        <f t="shared" si="11"/>
        <v>0</v>
      </c>
      <c r="K720" s="183"/>
      <c r="L720" s="26"/>
      <c r="M720" s="26"/>
    </row>
    <row r="721" spans="1:13" ht="22.5" x14ac:dyDescent="0.25">
      <c r="A721" s="58"/>
      <c r="B721" s="58">
        <f>IF(TRIM(I721)&lt;&gt;"",COUNTA($I$6:I721),"")</f>
        <v>632</v>
      </c>
      <c r="C721" s="304"/>
      <c r="D721" s="170" t="s">
        <v>2460</v>
      </c>
      <c r="E721" s="165" t="s">
        <v>2019</v>
      </c>
      <c r="F721" s="165"/>
      <c r="G721" s="191" t="s">
        <v>2</v>
      </c>
      <c r="H721" s="192">
        <v>1</v>
      </c>
      <c r="I721" s="7">
        <v>0</v>
      </c>
      <c r="J721" s="62">
        <f t="shared" si="11"/>
        <v>0</v>
      </c>
      <c r="K721" s="183"/>
      <c r="L721" s="26"/>
      <c r="M721" s="26"/>
    </row>
    <row r="722" spans="1:13" x14ac:dyDescent="0.25">
      <c r="A722" s="46">
        <v>2</v>
      </c>
      <c r="B722" s="46" t="str">
        <f>IF(TRIM(I722)&lt;&gt;"",COUNTA($I$6:I722),"")</f>
        <v/>
      </c>
      <c r="C722" s="297"/>
      <c r="D722" s="47"/>
      <c r="E722" s="83" t="s">
        <v>2459</v>
      </c>
      <c r="F722" s="84"/>
      <c r="G722" s="48"/>
      <c r="H722" s="49"/>
      <c r="I722" s="50"/>
      <c r="J722" s="153">
        <f>ROUND(J723,2)</f>
        <v>0</v>
      </c>
      <c r="K722" s="183"/>
      <c r="L722" s="26"/>
      <c r="M722" s="26"/>
    </row>
    <row r="723" spans="1:13" ht="22.5" x14ac:dyDescent="0.25">
      <c r="A723" s="58"/>
      <c r="B723" s="58">
        <f>IF(TRIM(I723)&lt;&gt;"",COUNTA($I$6:I723),"")</f>
        <v>633</v>
      </c>
      <c r="C723" s="304"/>
      <c r="D723" s="170" t="s">
        <v>2461</v>
      </c>
      <c r="E723" s="165" t="s">
        <v>2462</v>
      </c>
      <c r="F723" s="165"/>
      <c r="G723" s="191" t="s">
        <v>2</v>
      </c>
      <c r="H723" s="192">
        <v>1</v>
      </c>
      <c r="I723" s="7">
        <v>0</v>
      </c>
      <c r="J723" s="62">
        <f t="shared" si="11"/>
        <v>0</v>
      </c>
      <c r="K723" s="183"/>
      <c r="L723" s="26"/>
      <c r="M723" s="26"/>
    </row>
    <row r="724" spans="1:13" x14ac:dyDescent="0.25">
      <c r="A724" s="46"/>
      <c r="B724" s="46" t="str">
        <f>IF(TRIM(I724)&lt;&gt;"",COUNTA($I$6:I724),"")</f>
        <v/>
      </c>
      <c r="C724" s="297"/>
      <c r="D724" s="47"/>
      <c r="E724" s="83" t="s">
        <v>2020</v>
      </c>
      <c r="F724" s="84"/>
      <c r="G724" s="48"/>
      <c r="H724" s="49"/>
      <c r="I724" s="50"/>
      <c r="J724" s="153" t="str">
        <f t="shared" ref="J724:J774" si="12">IF(ISNUMBER(H724),ROUND(H724*I724,2),"")</f>
        <v/>
      </c>
      <c r="K724" s="193"/>
    </row>
    <row r="725" spans="1:13" ht="22.5" x14ac:dyDescent="0.25">
      <c r="A725" s="58"/>
      <c r="B725" s="58" t="str">
        <f>IF(TRIM(I725)&lt;&gt;"",COUNTA($I$6:I725),"")</f>
        <v/>
      </c>
      <c r="C725" s="195"/>
      <c r="D725" s="194"/>
      <c r="E725" s="249" t="s">
        <v>2021</v>
      </c>
      <c r="F725" s="195"/>
      <c r="G725" s="196"/>
      <c r="H725" s="197"/>
      <c r="I725" s="198"/>
      <c r="J725" s="62" t="str">
        <f t="shared" si="12"/>
        <v/>
      </c>
      <c r="K725" s="193"/>
    </row>
    <row r="726" spans="1:13" ht="33.75" x14ac:dyDescent="0.25">
      <c r="A726" s="58"/>
      <c r="B726" s="58" t="str">
        <f>IF(TRIM(I726)&lt;&gt;"",COUNTA($I$6:I726),"")</f>
        <v/>
      </c>
      <c r="C726" s="195"/>
      <c r="D726" s="194"/>
      <c r="E726" s="249" t="s">
        <v>2022</v>
      </c>
      <c r="F726" s="195"/>
      <c r="G726" s="196"/>
      <c r="H726" s="197"/>
      <c r="I726" s="198"/>
      <c r="J726" s="62" t="str">
        <f t="shared" si="12"/>
        <v/>
      </c>
      <c r="K726" s="193"/>
    </row>
    <row r="727" spans="1:13" ht="22.5" x14ac:dyDescent="0.25">
      <c r="A727" s="58"/>
      <c r="B727" s="58" t="str">
        <f>IF(TRIM(I727)&lt;&gt;"",COUNTA($I$6:I727),"")</f>
        <v/>
      </c>
      <c r="C727" s="195"/>
      <c r="D727" s="194"/>
      <c r="E727" s="249" t="s">
        <v>2023</v>
      </c>
      <c r="F727" s="195"/>
      <c r="G727" s="196"/>
      <c r="H727" s="197"/>
      <c r="I727" s="198"/>
      <c r="J727" s="62" t="str">
        <f t="shared" si="12"/>
        <v/>
      </c>
      <c r="K727" s="193"/>
    </row>
    <row r="728" spans="1:13" ht="45" x14ac:dyDescent="0.25">
      <c r="A728" s="58"/>
      <c r="B728" s="58" t="str">
        <f>IF(TRIM(I728)&lt;&gt;"",COUNTA($I$6:I728),"")</f>
        <v/>
      </c>
      <c r="C728" s="195"/>
      <c r="D728" s="194"/>
      <c r="E728" s="199" t="s">
        <v>2024</v>
      </c>
      <c r="F728" s="195"/>
      <c r="G728" s="196"/>
      <c r="H728" s="197"/>
      <c r="I728" s="198"/>
      <c r="J728" s="62" t="str">
        <f t="shared" si="12"/>
        <v/>
      </c>
      <c r="K728" s="193"/>
    </row>
    <row r="729" spans="1:13" ht="45" x14ac:dyDescent="0.25">
      <c r="A729" s="58"/>
      <c r="B729" s="58" t="str">
        <f>IF(TRIM(I729)&lt;&gt;"",COUNTA($I$6:I729),"")</f>
        <v/>
      </c>
      <c r="C729" s="195"/>
      <c r="D729" s="194"/>
      <c r="E729" s="199" t="s">
        <v>2025</v>
      </c>
      <c r="F729" s="195"/>
      <c r="G729" s="196"/>
      <c r="H729" s="197"/>
      <c r="I729" s="198"/>
      <c r="J729" s="62" t="str">
        <f t="shared" si="12"/>
        <v/>
      </c>
      <c r="K729" s="193"/>
    </row>
    <row r="730" spans="1:13" ht="56.25" x14ac:dyDescent="0.25">
      <c r="A730" s="58"/>
      <c r="B730" s="58" t="str">
        <f>IF(TRIM(I730)&lt;&gt;"",COUNTA($I$6:I730),"")</f>
        <v/>
      </c>
      <c r="C730" s="195"/>
      <c r="D730" s="194"/>
      <c r="E730" s="249" t="s">
        <v>2026</v>
      </c>
      <c r="F730" s="195"/>
      <c r="G730" s="196"/>
      <c r="H730" s="197"/>
      <c r="I730" s="198"/>
      <c r="J730" s="62" t="str">
        <f t="shared" si="12"/>
        <v/>
      </c>
      <c r="K730" s="193"/>
    </row>
    <row r="731" spans="1:13" ht="33.75" x14ac:dyDescent="0.25">
      <c r="A731" s="58"/>
      <c r="B731" s="58" t="str">
        <f>IF(TRIM(I731)&lt;&gt;"",COUNTA($I$6:I731),"")</f>
        <v/>
      </c>
      <c r="C731" s="195"/>
      <c r="D731" s="194"/>
      <c r="E731" s="249" t="s">
        <v>2027</v>
      </c>
      <c r="F731" s="195"/>
      <c r="G731" s="196"/>
      <c r="H731" s="197"/>
      <c r="I731" s="198"/>
      <c r="J731" s="62" t="str">
        <f t="shared" si="12"/>
        <v/>
      </c>
      <c r="K731" s="193"/>
    </row>
    <row r="732" spans="1:13" ht="45" x14ac:dyDescent="0.25">
      <c r="A732" s="58"/>
      <c r="B732" s="58" t="str">
        <f>IF(TRIM(I732)&lt;&gt;"",COUNTA($I$6:I732),"")</f>
        <v/>
      </c>
      <c r="C732" s="195"/>
      <c r="D732" s="194"/>
      <c r="E732" s="249" t="s">
        <v>2028</v>
      </c>
      <c r="F732" s="195"/>
      <c r="G732" s="196"/>
      <c r="H732" s="197"/>
      <c r="I732" s="198"/>
      <c r="J732" s="62" t="str">
        <f t="shared" si="12"/>
        <v/>
      </c>
      <c r="K732" s="193"/>
    </row>
    <row r="733" spans="1:13" ht="45" x14ac:dyDescent="0.25">
      <c r="A733" s="58"/>
      <c r="B733" s="58" t="str">
        <f>IF(TRIM(I733)&lt;&gt;"",COUNTA($I$6:I733),"")</f>
        <v/>
      </c>
      <c r="C733" s="195"/>
      <c r="D733" s="194"/>
      <c r="E733" s="249" t="s">
        <v>2029</v>
      </c>
      <c r="F733" s="195"/>
      <c r="G733" s="196"/>
      <c r="H733" s="197"/>
      <c r="I733" s="198"/>
      <c r="J733" s="62" t="str">
        <f t="shared" si="12"/>
        <v/>
      </c>
      <c r="K733" s="193"/>
    </row>
    <row r="734" spans="1:13" ht="33.75" x14ac:dyDescent="0.25">
      <c r="A734" s="58"/>
      <c r="B734" s="58" t="str">
        <f>IF(TRIM(I734)&lt;&gt;"",COUNTA($I$6:I734),"")</f>
        <v/>
      </c>
      <c r="C734" s="195"/>
      <c r="D734" s="194"/>
      <c r="E734" s="249" t="s">
        <v>2030</v>
      </c>
      <c r="F734" s="195"/>
      <c r="G734" s="196"/>
      <c r="H734" s="197"/>
      <c r="I734" s="198"/>
      <c r="J734" s="62" t="str">
        <f t="shared" si="12"/>
        <v/>
      </c>
      <c r="K734" s="193"/>
    </row>
    <row r="735" spans="1:13" ht="22.5" x14ac:dyDescent="0.25">
      <c r="A735" s="58"/>
      <c r="B735" s="58" t="str">
        <f>IF(TRIM(I735)&lt;&gt;"",COUNTA($I$6:I735),"")</f>
        <v/>
      </c>
      <c r="C735" s="195"/>
      <c r="D735" s="194"/>
      <c r="E735" s="249" t="s">
        <v>2031</v>
      </c>
      <c r="F735" s="195"/>
      <c r="G735" s="196"/>
      <c r="H735" s="197"/>
      <c r="I735" s="198"/>
      <c r="J735" s="62" t="str">
        <f t="shared" si="12"/>
        <v/>
      </c>
      <c r="K735" s="193"/>
    </row>
    <row r="736" spans="1:13" ht="33.75" x14ac:dyDescent="0.25">
      <c r="A736" s="58"/>
      <c r="B736" s="58" t="str">
        <f>IF(TRIM(I736)&lt;&gt;"",COUNTA($I$6:I736),"")</f>
        <v/>
      </c>
      <c r="C736" s="195"/>
      <c r="D736" s="194"/>
      <c r="E736" s="199" t="s">
        <v>2032</v>
      </c>
      <c r="F736" s="195"/>
      <c r="G736" s="196"/>
      <c r="H736" s="197"/>
      <c r="I736" s="198"/>
      <c r="J736" s="62" t="str">
        <f t="shared" si="12"/>
        <v/>
      </c>
      <c r="K736" s="193"/>
    </row>
    <row r="737" spans="1:11" ht="56.25" x14ac:dyDescent="0.25">
      <c r="A737" s="58"/>
      <c r="B737" s="58" t="str">
        <f>IF(TRIM(I737)&lt;&gt;"",COUNTA($I$6:I737),"")</f>
        <v/>
      </c>
      <c r="C737" s="195"/>
      <c r="D737" s="194"/>
      <c r="E737" s="199" t="s">
        <v>2033</v>
      </c>
      <c r="F737" s="195"/>
      <c r="G737" s="196"/>
      <c r="H737" s="197"/>
      <c r="I737" s="198"/>
      <c r="J737" s="62" t="str">
        <f t="shared" si="12"/>
        <v/>
      </c>
      <c r="K737" s="193"/>
    </row>
    <row r="738" spans="1:11" ht="56.25" x14ac:dyDescent="0.25">
      <c r="A738" s="58"/>
      <c r="B738" s="58" t="str">
        <f>IF(TRIM(I738)&lt;&gt;"",COUNTA($I$6:I738),"")</f>
        <v/>
      </c>
      <c r="C738" s="195"/>
      <c r="D738" s="194"/>
      <c r="E738" s="249" t="s">
        <v>2034</v>
      </c>
      <c r="F738" s="195"/>
      <c r="G738" s="196"/>
      <c r="H738" s="197"/>
      <c r="I738" s="198"/>
      <c r="J738" s="62" t="str">
        <f t="shared" si="12"/>
        <v/>
      </c>
      <c r="K738" s="193"/>
    </row>
    <row r="739" spans="1:11" ht="67.5" x14ac:dyDescent="0.25">
      <c r="A739" s="58"/>
      <c r="B739" s="58" t="str">
        <f>IF(TRIM(I739)&lt;&gt;"",COUNTA($I$6:I739),"")</f>
        <v/>
      </c>
      <c r="C739" s="195"/>
      <c r="D739" s="194"/>
      <c r="E739" s="249" t="s">
        <v>2035</v>
      </c>
      <c r="F739" s="195"/>
      <c r="G739" s="196"/>
      <c r="H739" s="197"/>
      <c r="I739" s="198"/>
      <c r="J739" s="62" t="str">
        <f t="shared" si="12"/>
        <v/>
      </c>
      <c r="K739" s="193"/>
    </row>
    <row r="740" spans="1:11" ht="22.5" x14ac:dyDescent="0.25">
      <c r="A740" s="58"/>
      <c r="B740" s="58" t="str">
        <f>IF(TRIM(I740)&lt;&gt;"",COUNTA($I$6:I740),"")</f>
        <v/>
      </c>
      <c r="C740" s="195"/>
      <c r="D740" s="194"/>
      <c r="E740" s="249" t="s">
        <v>2036</v>
      </c>
      <c r="F740" s="195"/>
      <c r="G740" s="196"/>
      <c r="H740" s="197"/>
      <c r="I740" s="198"/>
      <c r="J740" s="62" t="str">
        <f t="shared" si="12"/>
        <v/>
      </c>
      <c r="K740" s="193"/>
    </row>
    <row r="741" spans="1:11" ht="258.75" x14ac:dyDescent="0.25">
      <c r="A741" s="58"/>
      <c r="B741" s="58" t="str">
        <f>IF(TRIM(I741)&lt;&gt;"",COUNTA($I$6:I741),"")</f>
        <v/>
      </c>
      <c r="C741" s="195"/>
      <c r="D741" s="194"/>
      <c r="E741" s="249" t="s">
        <v>2037</v>
      </c>
      <c r="F741" s="195"/>
      <c r="G741" s="196"/>
      <c r="H741" s="197"/>
      <c r="I741" s="198"/>
      <c r="J741" s="62" t="str">
        <f t="shared" si="12"/>
        <v/>
      </c>
      <c r="K741" s="193"/>
    </row>
    <row r="742" spans="1:11" ht="146.25" x14ac:dyDescent="0.25">
      <c r="A742" s="58"/>
      <c r="B742" s="58" t="str">
        <f>IF(TRIM(I742)&lt;&gt;"",COUNTA($I$6:I742),"")</f>
        <v/>
      </c>
      <c r="C742" s="195"/>
      <c r="D742" s="194"/>
      <c r="E742" s="249" t="s">
        <v>2038</v>
      </c>
      <c r="F742" s="195"/>
      <c r="G742" s="196"/>
      <c r="H742" s="197"/>
      <c r="I742" s="198"/>
      <c r="J742" s="62" t="str">
        <f t="shared" si="12"/>
        <v/>
      </c>
      <c r="K742" s="193"/>
    </row>
    <row r="743" spans="1:11" ht="67.5" x14ac:dyDescent="0.25">
      <c r="A743" s="58"/>
      <c r="B743" s="58" t="str">
        <f>IF(TRIM(I743)&lt;&gt;"",COUNTA($I$6:I743),"")</f>
        <v/>
      </c>
      <c r="C743" s="195"/>
      <c r="D743" s="194"/>
      <c r="E743" s="249" t="s">
        <v>2039</v>
      </c>
      <c r="F743" s="195"/>
      <c r="G743" s="196"/>
      <c r="H743" s="197"/>
      <c r="I743" s="198"/>
      <c r="J743" s="62" t="str">
        <f t="shared" si="12"/>
        <v/>
      </c>
      <c r="K743" s="193"/>
    </row>
    <row r="744" spans="1:11" ht="135" x14ac:dyDescent="0.25">
      <c r="A744" s="58"/>
      <c r="B744" s="58" t="str">
        <f>IF(TRIM(I744)&lt;&gt;"",COUNTA($I$6:I744),"")</f>
        <v/>
      </c>
      <c r="C744" s="195"/>
      <c r="D744" s="194"/>
      <c r="E744" s="249" t="s">
        <v>2040</v>
      </c>
      <c r="F744" s="195"/>
      <c r="G744" s="196"/>
      <c r="H744" s="197"/>
      <c r="I744" s="198"/>
      <c r="J744" s="62" t="str">
        <f t="shared" si="12"/>
        <v/>
      </c>
      <c r="K744" s="193"/>
    </row>
    <row r="745" spans="1:11" x14ac:dyDescent="0.25">
      <c r="A745" s="46"/>
      <c r="B745" s="46" t="str">
        <f>IF(TRIM(I745)&lt;&gt;"",COUNTA($I$6:I745),"")</f>
        <v/>
      </c>
      <c r="C745" s="297"/>
      <c r="D745" s="47"/>
      <c r="E745" s="83" t="s">
        <v>2041</v>
      </c>
      <c r="F745" s="84"/>
      <c r="G745" s="48"/>
      <c r="H745" s="49"/>
      <c r="I745" s="50"/>
      <c r="J745" s="153" t="str">
        <f t="shared" si="12"/>
        <v/>
      </c>
      <c r="K745" s="193"/>
    </row>
    <row r="746" spans="1:11" ht="22.5" x14ac:dyDescent="0.25">
      <c r="A746" s="58"/>
      <c r="B746" s="58" t="str">
        <f>IF(TRIM(I746)&lt;&gt;"",COUNTA($I$6:I746),"")</f>
        <v/>
      </c>
      <c r="C746" s="195"/>
      <c r="D746" s="194" t="s">
        <v>2042</v>
      </c>
      <c r="E746" s="249" t="s">
        <v>2043</v>
      </c>
      <c r="F746" s="195"/>
      <c r="G746" s="196"/>
      <c r="H746" s="197"/>
      <c r="I746" s="198"/>
      <c r="J746" s="62" t="str">
        <f t="shared" si="12"/>
        <v/>
      </c>
      <c r="K746" s="193"/>
    </row>
    <row r="747" spans="1:11" ht="22.5" x14ac:dyDescent="0.25">
      <c r="A747" s="58"/>
      <c r="B747" s="58" t="str">
        <f>IF(TRIM(I747)&lt;&gt;"",COUNTA($I$6:I747),"")</f>
        <v/>
      </c>
      <c r="C747" s="195"/>
      <c r="D747" s="194" t="s">
        <v>2042</v>
      </c>
      <c r="E747" s="249" t="s">
        <v>2044</v>
      </c>
      <c r="F747" s="195"/>
      <c r="G747" s="196"/>
      <c r="H747" s="197"/>
      <c r="I747" s="198"/>
      <c r="J747" s="62" t="str">
        <f t="shared" si="12"/>
        <v/>
      </c>
      <c r="K747" s="193"/>
    </row>
    <row r="748" spans="1:11" x14ac:dyDescent="0.25">
      <c r="A748" s="58"/>
      <c r="B748" s="58" t="str">
        <f>IF(TRIM(I748)&lt;&gt;"",COUNTA($I$6:I748),"")</f>
        <v/>
      </c>
      <c r="C748" s="195"/>
      <c r="D748" s="194" t="s">
        <v>2042</v>
      </c>
      <c r="E748" s="249" t="s">
        <v>2045</v>
      </c>
      <c r="F748" s="195"/>
      <c r="G748" s="196"/>
      <c r="H748" s="197"/>
      <c r="I748" s="198"/>
      <c r="J748" s="62" t="str">
        <f t="shared" si="12"/>
        <v/>
      </c>
      <c r="K748" s="193"/>
    </row>
    <row r="749" spans="1:11" ht="22.5" x14ac:dyDescent="0.25">
      <c r="A749" s="58"/>
      <c r="B749" s="58" t="str">
        <f>IF(TRIM(I749)&lt;&gt;"",COUNTA($I$6:I749),"")</f>
        <v/>
      </c>
      <c r="C749" s="195"/>
      <c r="D749" s="194" t="s">
        <v>2042</v>
      </c>
      <c r="E749" s="249" t="s">
        <v>2046</v>
      </c>
      <c r="F749" s="195"/>
      <c r="G749" s="196"/>
      <c r="H749" s="197"/>
      <c r="I749" s="198"/>
      <c r="J749" s="62" t="str">
        <f t="shared" si="12"/>
        <v/>
      </c>
      <c r="K749" s="193"/>
    </row>
    <row r="750" spans="1:11" ht="56.25" x14ac:dyDescent="0.25">
      <c r="A750" s="58"/>
      <c r="B750" s="58" t="str">
        <f>IF(TRIM(I750)&lt;&gt;"",COUNTA($I$6:I750),"")</f>
        <v/>
      </c>
      <c r="C750" s="195"/>
      <c r="D750" s="194" t="s">
        <v>2042</v>
      </c>
      <c r="E750" s="249" t="s">
        <v>2047</v>
      </c>
      <c r="F750" s="195"/>
      <c r="G750" s="196"/>
      <c r="H750" s="197"/>
      <c r="I750" s="198"/>
      <c r="J750" s="62" t="str">
        <f t="shared" si="12"/>
        <v/>
      </c>
      <c r="K750" s="193"/>
    </row>
    <row r="751" spans="1:11" x14ac:dyDescent="0.25">
      <c r="A751" s="58"/>
      <c r="B751" s="58" t="str">
        <f>IF(TRIM(I751)&lt;&gt;"",COUNTA($I$6:I751),"")</f>
        <v/>
      </c>
      <c r="C751" s="195"/>
      <c r="D751" s="194" t="s">
        <v>2042</v>
      </c>
      <c r="E751" s="249" t="s">
        <v>2048</v>
      </c>
      <c r="F751" s="195"/>
      <c r="G751" s="196"/>
      <c r="H751" s="197"/>
      <c r="I751" s="198"/>
      <c r="J751" s="62" t="str">
        <f t="shared" si="12"/>
        <v/>
      </c>
      <c r="K751" s="193"/>
    </row>
    <row r="752" spans="1:11" ht="22.5" x14ac:dyDescent="0.25">
      <c r="A752" s="58"/>
      <c r="B752" s="58" t="str">
        <f>IF(TRIM(I752)&lt;&gt;"",COUNTA($I$6:I752),"")</f>
        <v/>
      </c>
      <c r="C752" s="195"/>
      <c r="D752" s="194" t="s">
        <v>2042</v>
      </c>
      <c r="E752" s="249" t="s">
        <v>2049</v>
      </c>
      <c r="F752" s="195"/>
      <c r="G752" s="196"/>
      <c r="H752" s="197"/>
      <c r="I752" s="198"/>
      <c r="J752" s="62" t="str">
        <f t="shared" si="12"/>
        <v/>
      </c>
      <c r="K752" s="193"/>
    </row>
    <row r="753" spans="1:11" x14ac:dyDescent="0.25">
      <c r="A753" s="58"/>
      <c r="B753" s="58" t="str">
        <f>IF(TRIM(I753)&lt;&gt;"",COUNTA($I$6:I753),"")</f>
        <v/>
      </c>
      <c r="C753" s="195"/>
      <c r="D753" s="194" t="s">
        <v>2042</v>
      </c>
      <c r="E753" s="249" t="s">
        <v>2051</v>
      </c>
      <c r="F753" s="195"/>
      <c r="G753" s="196"/>
      <c r="H753" s="197"/>
      <c r="I753" s="198"/>
      <c r="J753" s="62" t="str">
        <f t="shared" si="12"/>
        <v/>
      </c>
      <c r="K753" s="193"/>
    </row>
    <row r="754" spans="1:11" ht="22.5" x14ac:dyDescent="0.25">
      <c r="A754" s="58"/>
      <c r="B754" s="58" t="str">
        <f>IF(TRIM(I754)&lt;&gt;"",COUNTA($I$6:I754),"")</f>
        <v/>
      </c>
      <c r="C754" s="195"/>
      <c r="D754" s="194" t="s">
        <v>2042</v>
      </c>
      <c r="E754" s="249" t="s">
        <v>2052</v>
      </c>
      <c r="F754" s="195"/>
      <c r="G754" s="196"/>
      <c r="H754" s="197"/>
      <c r="I754" s="198"/>
      <c r="J754" s="62" t="str">
        <f t="shared" si="12"/>
        <v/>
      </c>
      <c r="K754" s="193"/>
    </row>
    <row r="755" spans="1:11" ht="22.5" x14ac:dyDescent="0.25">
      <c r="A755" s="58"/>
      <c r="B755" s="58" t="str">
        <f>IF(TRIM(I755)&lt;&gt;"",COUNTA($I$6:I755),"")</f>
        <v/>
      </c>
      <c r="C755" s="195"/>
      <c r="D755" s="194" t="s">
        <v>2042</v>
      </c>
      <c r="E755" s="249" t="s">
        <v>2053</v>
      </c>
      <c r="F755" s="195"/>
      <c r="G755" s="196"/>
      <c r="H755" s="197"/>
      <c r="I755" s="198"/>
      <c r="J755" s="62" t="str">
        <f t="shared" si="12"/>
        <v/>
      </c>
      <c r="K755" s="193"/>
    </row>
    <row r="756" spans="1:11" x14ac:dyDescent="0.25">
      <c r="A756" s="58"/>
      <c r="B756" s="58" t="str">
        <f>IF(TRIM(I756)&lt;&gt;"",COUNTA($I$6:I756),"")</f>
        <v/>
      </c>
      <c r="C756" s="195"/>
      <c r="D756" s="194" t="s">
        <v>2042</v>
      </c>
      <c r="E756" s="249" t="s">
        <v>2054</v>
      </c>
      <c r="F756" s="195"/>
      <c r="G756" s="196"/>
      <c r="H756" s="197"/>
      <c r="I756" s="198"/>
      <c r="J756" s="62" t="str">
        <f t="shared" si="12"/>
        <v/>
      </c>
      <c r="K756" s="193"/>
    </row>
    <row r="757" spans="1:11" ht="22.5" x14ac:dyDescent="0.25">
      <c r="A757" s="58"/>
      <c r="B757" s="58" t="str">
        <f>IF(TRIM(I757)&lt;&gt;"",COUNTA($I$6:I757),"")</f>
        <v/>
      </c>
      <c r="C757" s="195"/>
      <c r="D757" s="194" t="s">
        <v>2042</v>
      </c>
      <c r="E757" s="329" t="s">
        <v>2055</v>
      </c>
      <c r="F757" s="195"/>
      <c r="G757" s="196"/>
      <c r="H757" s="197"/>
      <c r="I757" s="198"/>
      <c r="J757" s="62" t="str">
        <f t="shared" si="12"/>
        <v/>
      </c>
      <c r="K757" s="193"/>
    </row>
    <row r="758" spans="1:11" ht="22.5" x14ac:dyDescent="0.25">
      <c r="A758" s="58"/>
      <c r="B758" s="58" t="str">
        <f>IF(TRIM(I758)&lt;&gt;"",COUNTA($I$6:I758),"")</f>
        <v/>
      </c>
      <c r="C758" s="195"/>
      <c r="D758" s="194" t="s">
        <v>2042</v>
      </c>
      <c r="E758" s="249" t="s">
        <v>2056</v>
      </c>
      <c r="F758" s="195"/>
      <c r="G758" s="196"/>
      <c r="H758" s="197"/>
      <c r="I758" s="198"/>
      <c r="J758" s="62" t="str">
        <f t="shared" si="12"/>
        <v/>
      </c>
      <c r="K758" s="193"/>
    </row>
    <row r="759" spans="1:11" ht="22.5" x14ac:dyDescent="0.25">
      <c r="A759" s="58"/>
      <c r="B759" s="58" t="str">
        <f>IF(TRIM(I759)&lt;&gt;"",COUNTA($I$6:I759),"")</f>
        <v/>
      </c>
      <c r="C759" s="195"/>
      <c r="D759" s="194" t="s">
        <v>2042</v>
      </c>
      <c r="E759" s="249" t="s">
        <v>2057</v>
      </c>
      <c r="F759" s="195"/>
      <c r="G759" s="196"/>
      <c r="H759" s="197"/>
      <c r="I759" s="198"/>
      <c r="J759" s="62" t="str">
        <f t="shared" si="12"/>
        <v/>
      </c>
      <c r="K759" s="193"/>
    </row>
    <row r="760" spans="1:11" ht="45" x14ac:dyDescent="0.25">
      <c r="A760" s="58"/>
      <c r="B760" s="58" t="str">
        <f>IF(TRIM(I760)&lt;&gt;"",COUNTA($I$6:I760),"")</f>
        <v/>
      </c>
      <c r="C760" s="195"/>
      <c r="D760" s="194" t="s">
        <v>2042</v>
      </c>
      <c r="E760" s="249" t="s">
        <v>2058</v>
      </c>
      <c r="F760" s="195"/>
      <c r="G760" s="196"/>
      <c r="H760" s="197"/>
      <c r="I760" s="198"/>
      <c r="J760" s="62" t="str">
        <f t="shared" si="12"/>
        <v/>
      </c>
      <c r="K760" s="193"/>
    </row>
    <row r="761" spans="1:11" x14ac:dyDescent="0.25">
      <c r="A761" s="40">
        <v>1</v>
      </c>
      <c r="B761" s="40" t="str">
        <f>IF(TRIM(I761)&lt;&gt;"",COUNTA($I$6:I761),"")</f>
        <v/>
      </c>
      <c r="C761" s="296"/>
      <c r="D761" s="313" t="s">
        <v>2539</v>
      </c>
      <c r="E761" s="319" t="s">
        <v>3121</v>
      </c>
      <c r="F761" s="332"/>
      <c r="G761" s="342"/>
      <c r="H761" s="344"/>
      <c r="I761" s="345"/>
      <c r="J761" s="346">
        <f>ROUND(J762+J781+J803,2)</f>
        <v>0</v>
      </c>
    </row>
    <row r="762" spans="1:11" x14ac:dyDescent="0.25">
      <c r="A762" s="46">
        <v>2</v>
      </c>
      <c r="B762" s="46" t="str">
        <f>IF(TRIM(I762)&lt;&gt;"",COUNTA($I$6:I762),"")</f>
        <v/>
      </c>
      <c r="C762" s="297"/>
      <c r="D762" s="47"/>
      <c r="E762" s="83" t="s">
        <v>2059</v>
      </c>
      <c r="F762" s="84"/>
      <c r="G762" s="48"/>
      <c r="H762" s="49"/>
      <c r="I762" s="50"/>
      <c r="J762" s="50">
        <f>ROUND(J763+J766+J772,2)</f>
        <v>0</v>
      </c>
    </row>
    <row r="763" spans="1:11" x14ac:dyDescent="0.25">
      <c r="A763" s="53">
        <v>3</v>
      </c>
      <c r="B763" s="53" t="str">
        <f>IF(TRIM(I763)&lt;&gt;"",COUNTA($I$6:I763),"")</f>
        <v/>
      </c>
      <c r="C763" s="300"/>
      <c r="D763" s="111"/>
      <c r="E763" s="112" t="s">
        <v>2060</v>
      </c>
      <c r="F763" s="113"/>
      <c r="G763" s="114"/>
      <c r="H763" s="115"/>
      <c r="I763" s="1"/>
      <c r="J763" s="1">
        <f>ROUND(SUM(J764:J765),2)</f>
        <v>0</v>
      </c>
    </row>
    <row r="764" spans="1:11" ht="279.75" customHeight="1" x14ac:dyDescent="0.25">
      <c r="A764" s="58"/>
      <c r="B764" s="58">
        <f>IF(TRIM(I764)&lt;&gt;"",COUNTA($I$6:I764),"")</f>
        <v>634</v>
      </c>
      <c r="C764" s="301"/>
      <c r="D764" s="174">
        <v>1</v>
      </c>
      <c r="E764" s="179" t="s">
        <v>2504</v>
      </c>
      <c r="F764" s="179"/>
      <c r="G764" s="200" t="s">
        <v>2</v>
      </c>
      <c r="H764" s="201">
        <v>1</v>
      </c>
      <c r="I764" s="8">
        <v>0</v>
      </c>
      <c r="J764" s="62">
        <f t="shared" si="12"/>
        <v>0</v>
      </c>
    </row>
    <row r="765" spans="1:11" x14ac:dyDescent="0.25">
      <c r="A765" s="58"/>
      <c r="B765" s="58">
        <f>IF(TRIM(I765)&lt;&gt;"",COUNTA($I$6:I765),"")</f>
        <v>635</v>
      </c>
      <c r="C765" s="301"/>
      <c r="D765" s="174">
        <v>2</v>
      </c>
      <c r="E765" s="328" t="s">
        <v>1967</v>
      </c>
      <c r="F765" s="328"/>
      <c r="G765" s="175" t="s">
        <v>2</v>
      </c>
      <c r="H765" s="176">
        <v>1</v>
      </c>
      <c r="I765" s="7">
        <v>0</v>
      </c>
      <c r="J765" s="62">
        <f t="shared" si="12"/>
        <v>0</v>
      </c>
    </row>
    <row r="766" spans="1:11" x14ac:dyDescent="0.25">
      <c r="A766" s="53">
        <v>3</v>
      </c>
      <c r="B766" s="53" t="str">
        <f>IF(TRIM(I766)&lt;&gt;"",COUNTA($I$6:I766),"")</f>
        <v/>
      </c>
      <c r="C766" s="300"/>
      <c r="D766" s="111"/>
      <c r="E766" s="112" t="s">
        <v>2061</v>
      </c>
      <c r="F766" s="113"/>
      <c r="G766" s="114"/>
      <c r="H766" s="115"/>
      <c r="I766" s="1"/>
      <c r="J766" s="1">
        <f>ROUND(SUM(J767:J771),2)</f>
        <v>0</v>
      </c>
    </row>
    <row r="767" spans="1:11" ht="22.5" x14ac:dyDescent="0.25">
      <c r="A767" s="58"/>
      <c r="B767" s="58">
        <f>IF(TRIM(I767)&lt;&gt;"",COUNTA($I$6:I767),"")</f>
        <v>636</v>
      </c>
      <c r="C767" s="301"/>
      <c r="D767" s="174">
        <v>3</v>
      </c>
      <c r="E767" s="179" t="s">
        <v>2062</v>
      </c>
      <c r="F767" s="179"/>
      <c r="G767" s="175" t="s">
        <v>1</v>
      </c>
      <c r="H767" s="176">
        <v>8</v>
      </c>
      <c r="I767" s="7">
        <v>0</v>
      </c>
      <c r="J767" s="62">
        <f t="shared" si="12"/>
        <v>0</v>
      </c>
    </row>
    <row r="768" spans="1:11" ht="45" x14ac:dyDescent="0.25">
      <c r="A768" s="58"/>
      <c r="B768" s="58">
        <f>IF(TRIM(I768)&lt;&gt;"",COUNTA($I$6:I768),"")</f>
        <v>637</v>
      </c>
      <c r="C768" s="301"/>
      <c r="D768" s="174">
        <v>4</v>
      </c>
      <c r="E768" s="179" t="s">
        <v>2063</v>
      </c>
      <c r="F768" s="179"/>
      <c r="G768" s="175" t="s">
        <v>1</v>
      </c>
      <c r="H768" s="176">
        <v>2</v>
      </c>
      <c r="I768" s="7">
        <v>0</v>
      </c>
      <c r="J768" s="62">
        <f t="shared" si="12"/>
        <v>0</v>
      </c>
    </row>
    <row r="769" spans="1:10" ht="22.5" x14ac:dyDescent="0.25">
      <c r="A769" s="58"/>
      <c r="B769" s="58">
        <f>IF(TRIM(I769)&lt;&gt;"",COUNTA($I$6:I769),"")</f>
        <v>638</v>
      </c>
      <c r="C769" s="305"/>
      <c r="D769" s="174">
        <v>5</v>
      </c>
      <c r="E769" s="179" t="s">
        <v>2064</v>
      </c>
      <c r="F769" s="179"/>
      <c r="G769" s="175" t="s">
        <v>1</v>
      </c>
      <c r="H769" s="176">
        <v>1</v>
      </c>
      <c r="I769" s="7">
        <v>0</v>
      </c>
      <c r="J769" s="62">
        <f t="shared" si="12"/>
        <v>0</v>
      </c>
    </row>
    <row r="770" spans="1:10" x14ac:dyDescent="0.25">
      <c r="A770" s="58"/>
      <c r="B770" s="58">
        <f>IF(TRIM(I770)&lt;&gt;"",COUNTA($I$6:I770),"")</f>
        <v>639</v>
      </c>
      <c r="C770" s="305"/>
      <c r="D770" s="174">
        <v>6</v>
      </c>
      <c r="E770" s="179" t="s">
        <v>2065</v>
      </c>
      <c r="F770" s="179"/>
      <c r="G770" s="175" t="s">
        <v>1</v>
      </c>
      <c r="H770" s="176">
        <v>1</v>
      </c>
      <c r="I770" s="7">
        <v>0</v>
      </c>
      <c r="J770" s="62">
        <f t="shared" si="12"/>
        <v>0</v>
      </c>
    </row>
    <row r="771" spans="1:10" x14ac:dyDescent="0.25">
      <c r="A771" s="58"/>
      <c r="B771" s="58">
        <f>IF(TRIM(I771)&lt;&gt;"",COUNTA($I$6:I771),"")</f>
        <v>640</v>
      </c>
      <c r="C771" s="301"/>
      <c r="D771" s="174">
        <v>5</v>
      </c>
      <c r="E771" s="328" t="s">
        <v>2066</v>
      </c>
      <c r="F771" s="328"/>
      <c r="G771" s="175" t="s">
        <v>2</v>
      </c>
      <c r="H771" s="176">
        <v>1</v>
      </c>
      <c r="I771" s="7">
        <v>0</v>
      </c>
      <c r="J771" s="62">
        <f t="shared" si="12"/>
        <v>0</v>
      </c>
    </row>
    <row r="772" spans="1:10" x14ac:dyDescent="0.25">
      <c r="A772" s="53">
        <v>3</v>
      </c>
      <c r="B772" s="53" t="str">
        <f>IF(TRIM(I772)&lt;&gt;"",COUNTA($I$6:I772),"")</f>
        <v/>
      </c>
      <c r="C772" s="300"/>
      <c r="D772" s="111"/>
      <c r="E772" s="112" t="s">
        <v>2067</v>
      </c>
      <c r="F772" s="113"/>
      <c r="G772" s="114"/>
      <c r="H772" s="115"/>
      <c r="I772" s="1"/>
      <c r="J772" s="1">
        <f>ROUND(SUM(J773:J780),2)</f>
        <v>0</v>
      </c>
    </row>
    <row r="773" spans="1:10" ht="33.75" x14ac:dyDescent="0.25">
      <c r="A773" s="58"/>
      <c r="B773" s="58">
        <f>IF(TRIM(I773)&lt;&gt;"",COUNTA($I$6:I773),"")</f>
        <v>641</v>
      </c>
      <c r="C773" s="301"/>
      <c r="D773" s="174">
        <v>7</v>
      </c>
      <c r="E773" s="179" t="s">
        <v>2068</v>
      </c>
      <c r="F773" s="179"/>
      <c r="G773" s="175" t="s">
        <v>25</v>
      </c>
      <c r="H773" s="176">
        <v>230</v>
      </c>
      <c r="I773" s="7">
        <v>0</v>
      </c>
      <c r="J773" s="62">
        <f t="shared" si="12"/>
        <v>0</v>
      </c>
    </row>
    <row r="774" spans="1:10" ht="45" x14ac:dyDescent="0.25">
      <c r="A774" s="58"/>
      <c r="B774" s="58">
        <f>IF(TRIM(I774)&lt;&gt;"",COUNTA($I$6:I774),"")</f>
        <v>642</v>
      </c>
      <c r="C774" s="301"/>
      <c r="D774" s="174">
        <v>8</v>
      </c>
      <c r="E774" s="179" t="s">
        <v>2069</v>
      </c>
      <c r="F774" s="179"/>
      <c r="G774" s="175" t="s">
        <v>25</v>
      </c>
      <c r="H774" s="176">
        <v>130</v>
      </c>
      <c r="I774" s="7">
        <v>0</v>
      </c>
      <c r="J774" s="62">
        <f t="shared" si="12"/>
        <v>0</v>
      </c>
    </row>
    <row r="775" spans="1:10" ht="33.75" x14ac:dyDescent="0.25">
      <c r="A775" s="58"/>
      <c r="B775" s="58">
        <f>IF(TRIM(I775)&lt;&gt;"",COUNTA($I$6:I775),"")</f>
        <v>643</v>
      </c>
      <c r="C775" s="301"/>
      <c r="D775" s="174">
        <v>9</v>
      </c>
      <c r="E775" s="328" t="s">
        <v>2070</v>
      </c>
      <c r="F775" s="328"/>
      <c r="G775" s="175" t="s">
        <v>2</v>
      </c>
      <c r="H775" s="176">
        <v>1</v>
      </c>
      <c r="I775" s="7">
        <v>0</v>
      </c>
      <c r="J775" s="62">
        <f t="shared" ref="J775:J828" si="13">IF(ISNUMBER(H775),ROUND(H775*I775,2),"")</f>
        <v>0</v>
      </c>
    </row>
    <row r="776" spans="1:10" ht="22.5" x14ac:dyDescent="0.25">
      <c r="A776" s="58"/>
      <c r="B776" s="58">
        <f>IF(TRIM(I776)&lt;&gt;"",COUNTA($I$6:I776),"")</f>
        <v>644</v>
      </c>
      <c r="C776" s="301"/>
      <c r="D776" s="174">
        <v>10</v>
      </c>
      <c r="E776" s="328" t="s">
        <v>2071</v>
      </c>
      <c r="F776" s="328"/>
      <c r="G776" s="175" t="s">
        <v>2</v>
      </c>
      <c r="H776" s="176">
        <v>1</v>
      </c>
      <c r="I776" s="7">
        <v>0</v>
      </c>
      <c r="J776" s="62">
        <f t="shared" si="13"/>
        <v>0</v>
      </c>
    </row>
    <row r="777" spans="1:10" ht="22.5" x14ac:dyDescent="0.25">
      <c r="A777" s="58"/>
      <c r="B777" s="58">
        <f>IF(TRIM(I777)&lt;&gt;"",COUNTA($I$6:I777),"")</f>
        <v>645</v>
      </c>
      <c r="C777" s="301"/>
      <c r="D777" s="174">
        <v>11</v>
      </c>
      <c r="E777" s="328" t="s">
        <v>2072</v>
      </c>
      <c r="F777" s="328"/>
      <c r="G777" s="172" t="s">
        <v>2</v>
      </c>
      <c r="H777" s="189">
        <v>1</v>
      </c>
      <c r="I777" s="6">
        <v>0</v>
      </c>
      <c r="J777" s="62">
        <f t="shared" si="13"/>
        <v>0</v>
      </c>
    </row>
    <row r="778" spans="1:10" x14ac:dyDescent="0.25">
      <c r="A778" s="58"/>
      <c r="B778" s="58">
        <f>IF(TRIM(I778)&lt;&gt;"",COUNTA($I$6:I778),"")</f>
        <v>646</v>
      </c>
      <c r="C778" s="301"/>
      <c r="D778" s="174">
        <v>12</v>
      </c>
      <c r="E778" s="328" t="s">
        <v>2073</v>
      </c>
      <c r="F778" s="328"/>
      <c r="G778" s="175" t="s">
        <v>1</v>
      </c>
      <c r="H778" s="176">
        <v>1</v>
      </c>
      <c r="I778" s="7">
        <v>0</v>
      </c>
      <c r="J778" s="62">
        <f t="shared" si="13"/>
        <v>0</v>
      </c>
    </row>
    <row r="779" spans="1:10" ht="22.5" x14ac:dyDescent="0.25">
      <c r="A779" s="58"/>
      <c r="B779" s="58">
        <f>IF(TRIM(I779)&lt;&gt;"",COUNTA($I$6:I779),"")</f>
        <v>647</v>
      </c>
      <c r="C779" s="301"/>
      <c r="D779" s="174">
        <v>13</v>
      </c>
      <c r="E779" s="328" t="s">
        <v>2074</v>
      </c>
      <c r="F779" s="328"/>
      <c r="G779" s="175" t="s">
        <v>1</v>
      </c>
      <c r="H779" s="176">
        <v>4</v>
      </c>
      <c r="I779" s="7">
        <v>0</v>
      </c>
      <c r="J779" s="62">
        <f t="shared" si="13"/>
        <v>0</v>
      </c>
    </row>
    <row r="780" spans="1:10" ht="22.5" x14ac:dyDescent="0.25">
      <c r="A780" s="58"/>
      <c r="B780" s="58">
        <f>IF(TRIM(I780)&lt;&gt;"",COUNTA($I$6:I780),"")</f>
        <v>648</v>
      </c>
      <c r="C780" s="301"/>
      <c r="D780" s="174">
        <v>14</v>
      </c>
      <c r="E780" s="328" t="s">
        <v>2075</v>
      </c>
      <c r="F780" s="328"/>
      <c r="G780" s="175" t="s">
        <v>1</v>
      </c>
      <c r="H780" s="176">
        <v>200</v>
      </c>
      <c r="I780" s="7">
        <v>0</v>
      </c>
      <c r="J780" s="62">
        <f t="shared" si="13"/>
        <v>0</v>
      </c>
    </row>
    <row r="781" spans="1:10" x14ac:dyDescent="0.25">
      <c r="A781" s="46">
        <v>2</v>
      </c>
      <c r="B781" s="46" t="str">
        <f>IF(TRIM(I781)&lt;&gt;"",COUNTA($I$6:I781),"")</f>
        <v/>
      </c>
      <c r="C781" s="297"/>
      <c r="D781" s="47"/>
      <c r="E781" s="83" t="s">
        <v>2076</v>
      </c>
      <c r="F781" s="84"/>
      <c r="G781" s="48"/>
      <c r="H781" s="49"/>
      <c r="I781" s="50"/>
      <c r="J781" s="50">
        <f>ROUND(J782+J791,2)</f>
        <v>0</v>
      </c>
    </row>
    <row r="782" spans="1:10" x14ac:dyDescent="0.25">
      <c r="A782" s="53">
        <v>3</v>
      </c>
      <c r="B782" s="53" t="str">
        <f>IF(TRIM(I782)&lt;&gt;"",COUNTA($I$6:I782),"")</f>
        <v/>
      </c>
      <c r="C782" s="300"/>
      <c r="D782" s="111"/>
      <c r="E782" s="112" t="s">
        <v>1989</v>
      </c>
      <c r="F782" s="113"/>
      <c r="G782" s="114"/>
      <c r="H782" s="115"/>
      <c r="I782" s="1"/>
      <c r="J782" s="1">
        <f>ROUND(SUM(J783:J790),2)</f>
        <v>0</v>
      </c>
    </row>
    <row r="783" spans="1:10" ht="168.75" x14ac:dyDescent="0.25">
      <c r="A783" s="58"/>
      <c r="B783" s="58">
        <f>IF(TRIM(I783)&lt;&gt;"",COUNTA($I$6:I783),"")</f>
        <v>649</v>
      </c>
      <c r="C783" s="301"/>
      <c r="D783" s="174">
        <v>16</v>
      </c>
      <c r="E783" s="179" t="s">
        <v>2077</v>
      </c>
      <c r="F783" s="179"/>
      <c r="G783" s="175" t="s">
        <v>1</v>
      </c>
      <c r="H783" s="176">
        <v>1</v>
      </c>
      <c r="I783" s="7">
        <v>0</v>
      </c>
      <c r="J783" s="62">
        <f t="shared" si="13"/>
        <v>0</v>
      </c>
    </row>
    <row r="784" spans="1:10" ht="45" x14ac:dyDescent="0.25">
      <c r="A784" s="58"/>
      <c r="B784" s="58">
        <f>IF(TRIM(I784)&lt;&gt;"",COUNTA($I$6:I784),"")</f>
        <v>650</v>
      </c>
      <c r="C784" s="301"/>
      <c r="D784" s="174">
        <v>17</v>
      </c>
      <c r="E784" s="179" t="s">
        <v>2078</v>
      </c>
      <c r="F784" s="179"/>
      <c r="G784" s="175" t="s">
        <v>1</v>
      </c>
      <c r="H784" s="176">
        <v>4</v>
      </c>
      <c r="I784" s="7">
        <v>0</v>
      </c>
      <c r="J784" s="62">
        <f t="shared" si="13"/>
        <v>0</v>
      </c>
    </row>
    <row r="785" spans="1:10" ht="67.5" x14ac:dyDescent="0.25">
      <c r="A785" s="58"/>
      <c r="B785" s="58">
        <f>IF(TRIM(I785)&lt;&gt;"",COUNTA($I$6:I785),"")</f>
        <v>651</v>
      </c>
      <c r="C785" s="301"/>
      <c r="D785" s="174">
        <v>18</v>
      </c>
      <c r="E785" s="179" t="s">
        <v>2079</v>
      </c>
      <c r="F785" s="179"/>
      <c r="G785" s="175" t="s">
        <v>1</v>
      </c>
      <c r="H785" s="176">
        <v>11</v>
      </c>
      <c r="I785" s="7">
        <v>0</v>
      </c>
      <c r="J785" s="62">
        <f t="shared" si="13"/>
        <v>0</v>
      </c>
    </row>
    <row r="786" spans="1:10" ht="56.25" x14ac:dyDescent="0.25">
      <c r="A786" s="58"/>
      <c r="B786" s="58">
        <f>IF(TRIM(I786)&lt;&gt;"",COUNTA($I$6:I786),"")</f>
        <v>652</v>
      </c>
      <c r="C786" s="305"/>
      <c r="D786" s="174">
        <v>19</v>
      </c>
      <c r="E786" s="179" t="s">
        <v>2080</v>
      </c>
      <c r="F786" s="179"/>
      <c r="G786" s="175" t="s">
        <v>1</v>
      </c>
      <c r="H786" s="176">
        <v>2</v>
      </c>
      <c r="I786" s="7">
        <v>0</v>
      </c>
      <c r="J786" s="62">
        <f t="shared" si="13"/>
        <v>0</v>
      </c>
    </row>
    <row r="787" spans="1:10" ht="22.5" x14ac:dyDescent="0.25">
      <c r="A787" s="58"/>
      <c r="B787" s="58">
        <f>IF(TRIM(I787)&lt;&gt;"",COUNTA($I$6:I787),"")</f>
        <v>653</v>
      </c>
      <c r="C787" s="301"/>
      <c r="D787" s="174">
        <v>20</v>
      </c>
      <c r="E787" s="179" t="s">
        <v>2081</v>
      </c>
      <c r="F787" s="179"/>
      <c r="G787" s="175" t="s">
        <v>1</v>
      </c>
      <c r="H787" s="176">
        <v>2</v>
      </c>
      <c r="I787" s="7">
        <v>0</v>
      </c>
      <c r="J787" s="62">
        <f t="shared" si="13"/>
        <v>0</v>
      </c>
    </row>
    <row r="788" spans="1:10" ht="22.5" x14ac:dyDescent="0.25">
      <c r="A788" s="58"/>
      <c r="B788" s="58">
        <f>IF(TRIM(I788)&lt;&gt;"",COUNTA($I$6:I788),"")</f>
        <v>654</v>
      </c>
      <c r="C788" s="301"/>
      <c r="D788" s="174">
        <v>21</v>
      </c>
      <c r="E788" s="179" t="s">
        <v>2082</v>
      </c>
      <c r="F788" s="179"/>
      <c r="G788" s="175" t="s">
        <v>1</v>
      </c>
      <c r="H788" s="176">
        <v>2</v>
      </c>
      <c r="I788" s="7">
        <v>0</v>
      </c>
      <c r="J788" s="62">
        <f t="shared" si="13"/>
        <v>0</v>
      </c>
    </row>
    <row r="789" spans="1:10" x14ac:dyDescent="0.25">
      <c r="A789" s="58"/>
      <c r="B789" s="58">
        <f>IF(TRIM(I789)&lt;&gt;"",COUNTA($I$6:I789),"")</f>
        <v>655</v>
      </c>
      <c r="C789" s="301"/>
      <c r="D789" s="174">
        <v>22</v>
      </c>
      <c r="E789" s="179" t="s">
        <v>2083</v>
      </c>
      <c r="F789" s="179"/>
      <c r="G789" s="175" t="s">
        <v>1</v>
      </c>
      <c r="H789" s="176">
        <v>17</v>
      </c>
      <c r="I789" s="7">
        <v>0</v>
      </c>
      <c r="J789" s="62">
        <f t="shared" si="13"/>
        <v>0</v>
      </c>
    </row>
    <row r="790" spans="1:10" x14ac:dyDescent="0.25">
      <c r="A790" s="58"/>
      <c r="B790" s="58">
        <f>IF(TRIM(I790)&lt;&gt;"",COUNTA($I$6:I790),"")</f>
        <v>656</v>
      </c>
      <c r="C790" s="301"/>
      <c r="D790" s="174">
        <v>23</v>
      </c>
      <c r="E790" s="328" t="s">
        <v>1916</v>
      </c>
      <c r="F790" s="328"/>
      <c r="G790" s="175" t="s">
        <v>2</v>
      </c>
      <c r="H790" s="176">
        <v>1</v>
      </c>
      <c r="I790" s="7">
        <v>0</v>
      </c>
      <c r="J790" s="62">
        <f t="shared" si="13"/>
        <v>0</v>
      </c>
    </row>
    <row r="791" spans="1:10" x14ac:dyDescent="0.25">
      <c r="A791" s="53">
        <v>3</v>
      </c>
      <c r="B791" s="53" t="str">
        <f>IF(TRIM(I791)&lt;&gt;"",COUNTA($I$6:I791),"")</f>
        <v/>
      </c>
      <c r="C791" s="300"/>
      <c r="D791" s="111"/>
      <c r="E791" s="112" t="s">
        <v>2010</v>
      </c>
      <c r="F791" s="113"/>
      <c r="G791" s="114"/>
      <c r="H791" s="115"/>
      <c r="I791" s="1"/>
      <c r="J791" s="1">
        <f>ROUND(SUM(J792:J802),2)</f>
        <v>0</v>
      </c>
    </row>
    <row r="792" spans="1:10" ht="33.75" x14ac:dyDescent="0.25">
      <c r="A792" s="58"/>
      <c r="B792" s="58">
        <f>IF(TRIM(I792)&lt;&gt;"",COUNTA($I$6:I792),"")</f>
        <v>657</v>
      </c>
      <c r="C792" s="301"/>
      <c r="D792" s="174">
        <v>24</v>
      </c>
      <c r="E792" s="328" t="s">
        <v>2084</v>
      </c>
      <c r="F792" s="328"/>
      <c r="G792" s="172" t="s">
        <v>25</v>
      </c>
      <c r="H792" s="189">
        <v>10</v>
      </c>
      <c r="I792" s="6">
        <v>0</v>
      </c>
      <c r="J792" s="62">
        <f t="shared" si="13"/>
        <v>0</v>
      </c>
    </row>
    <row r="793" spans="1:10" ht="45" x14ac:dyDescent="0.25">
      <c r="A793" s="58"/>
      <c r="B793" s="58">
        <f>IF(TRIM(I793)&lt;&gt;"",COUNTA($I$6:I793),"")</f>
        <v>658</v>
      </c>
      <c r="C793" s="301"/>
      <c r="D793" s="174">
        <v>25</v>
      </c>
      <c r="E793" s="328" t="s">
        <v>2085</v>
      </c>
      <c r="F793" s="328"/>
      <c r="G793" s="172" t="s">
        <v>25</v>
      </c>
      <c r="H793" s="189">
        <v>150</v>
      </c>
      <c r="I793" s="6">
        <v>0</v>
      </c>
      <c r="J793" s="62">
        <f t="shared" si="13"/>
        <v>0</v>
      </c>
    </row>
    <row r="794" spans="1:10" ht="45" x14ac:dyDescent="0.25">
      <c r="A794" s="58"/>
      <c r="B794" s="58">
        <f>IF(TRIM(I794)&lt;&gt;"",COUNTA($I$6:I794),"")</f>
        <v>659</v>
      </c>
      <c r="C794" s="301"/>
      <c r="D794" s="174">
        <v>26</v>
      </c>
      <c r="E794" s="328" t="s">
        <v>2086</v>
      </c>
      <c r="F794" s="328"/>
      <c r="G794" s="172" t="s">
        <v>25</v>
      </c>
      <c r="H794" s="189">
        <v>20</v>
      </c>
      <c r="I794" s="6">
        <v>0</v>
      </c>
      <c r="J794" s="62">
        <f t="shared" si="13"/>
        <v>0</v>
      </c>
    </row>
    <row r="795" spans="1:10" ht="22.5" x14ac:dyDescent="0.25">
      <c r="A795" s="58"/>
      <c r="B795" s="58">
        <f>IF(TRIM(I795)&lt;&gt;"",COUNTA($I$6:I795),"")</f>
        <v>660</v>
      </c>
      <c r="C795" s="301"/>
      <c r="D795" s="174">
        <v>27</v>
      </c>
      <c r="E795" s="179" t="s">
        <v>2087</v>
      </c>
      <c r="F795" s="179"/>
      <c r="G795" s="175" t="s">
        <v>2</v>
      </c>
      <c r="H795" s="176">
        <v>1</v>
      </c>
      <c r="I795" s="7">
        <v>0</v>
      </c>
      <c r="J795" s="62">
        <f t="shared" si="13"/>
        <v>0</v>
      </c>
    </row>
    <row r="796" spans="1:10" ht="22.5" x14ac:dyDescent="0.25">
      <c r="A796" s="58"/>
      <c r="B796" s="58">
        <f>IF(TRIM(I796)&lt;&gt;"",COUNTA($I$6:I796),"")</f>
        <v>661</v>
      </c>
      <c r="C796" s="301"/>
      <c r="D796" s="174">
        <v>28</v>
      </c>
      <c r="E796" s="179" t="s">
        <v>2088</v>
      </c>
      <c r="F796" s="179"/>
      <c r="G796" s="175" t="s">
        <v>2</v>
      </c>
      <c r="H796" s="176">
        <v>1</v>
      </c>
      <c r="I796" s="7">
        <v>0</v>
      </c>
      <c r="J796" s="62">
        <f t="shared" si="13"/>
        <v>0</v>
      </c>
    </row>
    <row r="797" spans="1:10" x14ac:dyDescent="0.25">
      <c r="A797" s="58"/>
      <c r="B797" s="58">
        <f>IF(TRIM(I797)&lt;&gt;"",COUNTA($I$6:I797),"")</f>
        <v>662</v>
      </c>
      <c r="C797" s="301"/>
      <c r="D797" s="174">
        <v>29</v>
      </c>
      <c r="E797" s="179" t="s">
        <v>2089</v>
      </c>
      <c r="F797" s="179"/>
      <c r="G797" s="175" t="s">
        <v>2</v>
      </c>
      <c r="H797" s="176">
        <v>1</v>
      </c>
      <c r="I797" s="7">
        <v>0</v>
      </c>
      <c r="J797" s="62">
        <f t="shared" si="13"/>
        <v>0</v>
      </c>
    </row>
    <row r="798" spans="1:10" ht="22.5" x14ac:dyDescent="0.25">
      <c r="A798" s="58"/>
      <c r="B798" s="58">
        <f>IF(TRIM(I798)&lt;&gt;"",COUNTA($I$6:I798),"")</f>
        <v>663</v>
      </c>
      <c r="C798" s="301"/>
      <c r="D798" s="174">
        <v>30</v>
      </c>
      <c r="E798" s="179" t="s">
        <v>2090</v>
      </c>
      <c r="F798" s="179"/>
      <c r="G798" s="175" t="s">
        <v>2</v>
      </c>
      <c r="H798" s="176">
        <v>1</v>
      </c>
      <c r="I798" s="7">
        <v>0</v>
      </c>
      <c r="J798" s="62">
        <f t="shared" si="13"/>
        <v>0</v>
      </c>
    </row>
    <row r="799" spans="1:10" x14ac:dyDescent="0.25">
      <c r="A799" s="58"/>
      <c r="B799" s="58">
        <f>IF(TRIM(I799)&lt;&gt;"",COUNTA($I$6:I799),"")</f>
        <v>664</v>
      </c>
      <c r="C799" s="301"/>
      <c r="D799" s="174">
        <v>31</v>
      </c>
      <c r="E799" s="179" t="s">
        <v>2091</v>
      </c>
      <c r="F799" s="179"/>
      <c r="G799" s="175" t="s">
        <v>2</v>
      </c>
      <c r="H799" s="176">
        <v>1</v>
      </c>
      <c r="I799" s="7">
        <v>0</v>
      </c>
      <c r="J799" s="62">
        <f t="shared" si="13"/>
        <v>0</v>
      </c>
    </row>
    <row r="800" spans="1:10" x14ac:dyDescent="0.25">
      <c r="A800" s="58"/>
      <c r="B800" s="58">
        <f>IF(TRIM(I800)&lt;&gt;"",COUNTA($I$6:I800),"")</f>
        <v>665</v>
      </c>
      <c r="C800" s="301"/>
      <c r="D800" s="174">
        <v>32</v>
      </c>
      <c r="E800" s="179" t="s">
        <v>2092</v>
      </c>
      <c r="F800" s="179"/>
      <c r="G800" s="175" t="s">
        <v>2</v>
      </c>
      <c r="H800" s="176">
        <v>1</v>
      </c>
      <c r="I800" s="7">
        <v>0</v>
      </c>
      <c r="J800" s="62">
        <f t="shared" si="13"/>
        <v>0</v>
      </c>
    </row>
    <row r="801" spans="1:10" ht="33.75" x14ac:dyDescent="0.25">
      <c r="A801" s="58"/>
      <c r="B801" s="58">
        <f>IF(TRIM(I801)&lt;&gt;"",COUNTA($I$6:I801),"")</f>
        <v>666</v>
      </c>
      <c r="C801" s="301"/>
      <c r="D801" s="174">
        <v>33</v>
      </c>
      <c r="E801" s="179" t="s">
        <v>2093</v>
      </c>
      <c r="F801" s="179"/>
      <c r="G801" s="175" t="s">
        <v>2</v>
      </c>
      <c r="H801" s="176">
        <v>1</v>
      </c>
      <c r="I801" s="7">
        <v>0</v>
      </c>
      <c r="J801" s="62">
        <f t="shared" si="13"/>
        <v>0</v>
      </c>
    </row>
    <row r="802" spans="1:10" ht="33.75" x14ac:dyDescent="0.25">
      <c r="A802" s="58"/>
      <c r="B802" s="58">
        <f>IF(TRIM(I802)&lt;&gt;"",COUNTA($I$6:I802),"")</f>
        <v>667</v>
      </c>
      <c r="C802" s="301"/>
      <c r="D802" s="174">
        <v>34</v>
      </c>
      <c r="E802" s="179" t="s">
        <v>2094</v>
      </c>
      <c r="F802" s="179"/>
      <c r="G802" s="175" t="s">
        <v>2</v>
      </c>
      <c r="H802" s="176">
        <v>1</v>
      </c>
      <c r="I802" s="7">
        <v>0</v>
      </c>
      <c r="J802" s="62">
        <f t="shared" si="13"/>
        <v>0</v>
      </c>
    </row>
    <row r="803" spans="1:10" x14ac:dyDescent="0.25">
      <c r="A803" s="46">
        <v>2</v>
      </c>
      <c r="B803" s="46" t="str">
        <f>IF(TRIM(I803)&lt;&gt;"",COUNTA($I$6:I803),"")</f>
        <v/>
      </c>
      <c r="C803" s="297"/>
      <c r="D803" s="47"/>
      <c r="E803" s="83" t="s">
        <v>2095</v>
      </c>
      <c r="F803" s="84"/>
      <c r="G803" s="48"/>
      <c r="H803" s="49"/>
      <c r="I803" s="50"/>
      <c r="J803" s="50">
        <f>ROUND(J804+J817,2)</f>
        <v>0</v>
      </c>
    </row>
    <row r="804" spans="1:10" x14ac:dyDescent="0.25">
      <c r="A804" s="53">
        <v>3</v>
      </c>
      <c r="B804" s="53" t="str">
        <f>IF(TRIM(I804)&lt;&gt;"",COUNTA($I$6:I804),"")</f>
        <v/>
      </c>
      <c r="C804" s="300"/>
      <c r="D804" s="111"/>
      <c r="E804" s="112" t="s">
        <v>1989</v>
      </c>
      <c r="F804" s="113"/>
      <c r="G804" s="114"/>
      <c r="H804" s="115"/>
      <c r="I804" s="1"/>
      <c r="J804" s="1">
        <f>ROUND(SUM(J805:J816),2)</f>
        <v>0</v>
      </c>
    </row>
    <row r="805" spans="1:10" ht="78.75" x14ac:dyDescent="0.25">
      <c r="A805" s="58"/>
      <c r="B805" s="58">
        <f>IF(TRIM(I805)&lt;&gt;"",COUNTA($I$6:I805),"")</f>
        <v>668</v>
      </c>
      <c r="C805" s="301"/>
      <c r="D805" s="174">
        <v>35</v>
      </c>
      <c r="E805" s="330" t="s">
        <v>2096</v>
      </c>
      <c r="F805" s="337"/>
      <c r="G805" s="172" t="s">
        <v>1</v>
      </c>
      <c r="H805" s="189">
        <v>76</v>
      </c>
      <c r="I805" s="6">
        <v>0</v>
      </c>
      <c r="J805" s="62">
        <f t="shared" si="13"/>
        <v>0</v>
      </c>
    </row>
    <row r="806" spans="1:10" ht="33.75" x14ac:dyDescent="0.25">
      <c r="A806" s="58"/>
      <c r="B806" s="58">
        <f>IF(TRIM(I806)&lt;&gt;"",COUNTA($I$6:I806),"")</f>
        <v>669</v>
      </c>
      <c r="C806" s="301"/>
      <c r="D806" s="174">
        <v>36</v>
      </c>
      <c r="E806" s="328" t="s">
        <v>2097</v>
      </c>
      <c r="F806" s="328"/>
      <c r="G806" s="172" t="s">
        <v>1</v>
      </c>
      <c r="H806" s="189">
        <v>1</v>
      </c>
      <c r="I806" s="6">
        <v>0</v>
      </c>
      <c r="J806" s="62">
        <f t="shared" si="13"/>
        <v>0</v>
      </c>
    </row>
    <row r="807" spans="1:10" ht="101.25" x14ac:dyDescent="0.25">
      <c r="A807" s="58"/>
      <c r="B807" s="58">
        <f>IF(TRIM(I807)&lt;&gt;"",COUNTA($I$6:I807),"")</f>
        <v>670</v>
      </c>
      <c r="C807" s="301"/>
      <c r="D807" s="174">
        <v>37</v>
      </c>
      <c r="E807" s="328" t="s">
        <v>2098</v>
      </c>
      <c r="F807" s="328"/>
      <c r="G807" s="172" t="s">
        <v>1</v>
      </c>
      <c r="H807" s="189">
        <v>1</v>
      </c>
      <c r="I807" s="6">
        <v>0</v>
      </c>
      <c r="J807" s="62">
        <f t="shared" si="13"/>
        <v>0</v>
      </c>
    </row>
    <row r="808" spans="1:10" ht="56.25" x14ac:dyDescent="0.25">
      <c r="A808" s="58"/>
      <c r="B808" s="58">
        <f>IF(TRIM(I808)&lt;&gt;"",COUNTA($I$6:I808),"")</f>
        <v>671</v>
      </c>
      <c r="C808" s="301"/>
      <c r="D808" s="174">
        <v>38</v>
      </c>
      <c r="E808" s="328" t="s">
        <v>2099</v>
      </c>
      <c r="F808" s="328"/>
      <c r="G808" s="172" t="s">
        <v>1</v>
      </c>
      <c r="H808" s="189">
        <v>1</v>
      </c>
      <c r="I808" s="6">
        <v>0</v>
      </c>
      <c r="J808" s="62">
        <f t="shared" si="13"/>
        <v>0</v>
      </c>
    </row>
    <row r="809" spans="1:10" x14ac:dyDescent="0.25">
      <c r="A809" s="58"/>
      <c r="B809" s="58">
        <f>IF(TRIM(I809)&lt;&gt;"",COUNTA($I$6:I809),"")</f>
        <v>672</v>
      </c>
      <c r="C809" s="301"/>
      <c r="D809" s="174">
        <v>39</v>
      </c>
      <c r="E809" s="328" t="s">
        <v>2100</v>
      </c>
      <c r="F809" s="328"/>
      <c r="G809" s="172" t="s">
        <v>1</v>
      </c>
      <c r="H809" s="189">
        <v>1</v>
      </c>
      <c r="I809" s="6">
        <v>0</v>
      </c>
      <c r="J809" s="62">
        <f t="shared" si="13"/>
        <v>0</v>
      </c>
    </row>
    <row r="810" spans="1:10" ht="45" x14ac:dyDescent="0.25">
      <c r="A810" s="58"/>
      <c r="B810" s="58">
        <f>IF(TRIM(I810)&lt;&gt;"",COUNTA($I$6:I810),"")</f>
        <v>673</v>
      </c>
      <c r="C810" s="301"/>
      <c r="D810" s="174">
        <v>40</v>
      </c>
      <c r="E810" s="328" t="s">
        <v>2101</v>
      </c>
      <c r="F810" s="328"/>
      <c r="G810" s="172" t="s">
        <v>1</v>
      </c>
      <c r="H810" s="189">
        <v>1</v>
      </c>
      <c r="I810" s="6">
        <v>0</v>
      </c>
      <c r="J810" s="62">
        <f t="shared" si="13"/>
        <v>0</v>
      </c>
    </row>
    <row r="811" spans="1:10" ht="45" x14ac:dyDescent="0.25">
      <c r="A811" s="58"/>
      <c r="B811" s="58">
        <f>IF(TRIM(I811)&lt;&gt;"",COUNTA($I$6:I811),"")</f>
        <v>674</v>
      </c>
      <c r="C811" s="301"/>
      <c r="D811" s="174">
        <v>41</v>
      </c>
      <c r="E811" s="328" t="s">
        <v>2102</v>
      </c>
      <c r="F811" s="328"/>
      <c r="G811" s="172" t="s">
        <v>1</v>
      </c>
      <c r="H811" s="189">
        <v>1</v>
      </c>
      <c r="I811" s="6">
        <v>0</v>
      </c>
      <c r="J811" s="62">
        <f t="shared" si="13"/>
        <v>0</v>
      </c>
    </row>
    <row r="812" spans="1:10" ht="45" x14ac:dyDescent="0.25">
      <c r="A812" s="58"/>
      <c r="B812" s="58">
        <f>IF(TRIM(I812)&lt;&gt;"",COUNTA($I$6:I812),"")</f>
        <v>675</v>
      </c>
      <c r="C812" s="306"/>
      <c r="D812" s="174">
        <v>42</v>
      </c>
      <c r="E812" s="328" t="s">
        <v>2103</v>
      </c>
      <c r="F812" s="338"/>
      <c r="G812" s="172" t="s">
        <v>1</v>
      </c>
      <c r="H812" s="189">
        <v>1</v>
      </c>
      <c r="I812" s="6">
        <v>0</v>
      </c>
      <c r="J812" s="62">
        <f t="shared" si="13"/>
        <v>0</v>
      </c>
    </row>
    <row r="813" spans="1:10" ht="22.5" x14ac:dyDescent="0.25">
      <c r="A813" s="58"/>
      <c r="B813" s="58">
        <f>IF(TRIM(I813)&lt;&gt;"",COUNTA($I$6:I813),"")</f>
        <v>676</v>
      </c>
      <c r="C813" s="301"/>
      <c r="D813" s="174">
        <v>43</v>
      </c>
      <c r="E813" s="328" t="s">
        <v>2104</v>
      </c>
      <c r="F813" s="328"/>
      <c r="G813" s="172" t="s">
        <v>1</v>
      </c>
      <c r="H813" s="189">
        <v>1</v>
      </c>
      <c r="I813" s="6">
        <v>0</v>
      </c>
      <c r="J813" s="62">
        <f t="shared" si="13"/>
        <v>0</v>
      </c>
    </row>
    <row r="814" spans="1:10" x14ac:dyDescent="0.25">
      <c r="A814" s="58"/>
      <c r="B814" s="58">
        <f>IF(TRIM(I814)&lt;&gt;"",COUNTA($I$6:I814),"")</f>
        <v>677</v>
      </c>
      <c r="C814" s="301"/>
      <c r="D814" s="174">
        <v>44</v>
      </c>
      <c r="E814" s="328" t="s">
        <v>2105</v>
      </c>
      <c r="F814" s="328"/>
      <c r="G814" s="172" t="s">
        <v>1</v>
      </c>
      <c r="H814" s="189">
        <v>1</v>
      </c>
      <c r="I814" s="6">
        <v>0</v>
      </c>
      <c r="J814" s="62">
        <f t="shared" si="13"/>
        <v>0</v>
      </c>
    </row>
    <row r="815" spans="1:10" ht="33.75" x14ac:dyDescent="0.25">
      <c r="A815" s="58"/>
      <c r="B815" s="58">
        <f>IF(TRIM(I815)&lt;&gt;"",COUNTA($I$6:I815),"")</f>
        <v>678</v>
      </c>
      <c r="C815" s="301"/>
      <c r="D815" s="174">
        <v>45</v>
      </c>
      <c r="E815" s="328" t="s">
        <v>2106</v>
      </c>
      <c r="F815" s="328"/>
      <c r="G815" s="172" t="s">
        <v>1</v>
      </c>
      <c r="H815" s="189">
        <v>1</v>
      </c>
      <c r="I815" s="6">
        <v>0</v>
      </c>
      <c r="J815" s="62">
        <f t="shared" si="13"/>
        <v>0</v>
      </c>
    </row>
    <row r="816" spans="1:10" x14ac:dyDescent="0.25">
      <c r="A816" s="58"/>
      <c r="B816" s="58">
        <f>IF(TRIM(I816)&lt;&gt;"",COUNTA($I$6:I816),"")</f>
        <v>679</v>
      </c>
      <c r="C816" s="301"/>
      <c r="D816" s="174">
        <v>46</v>
      </c>
      <c r="E816" s="328" t="s">
        <v>2107</v>
      </c>
      <c r="F816" s="328"/>
      <c r="G816" s="172" t="s">
        <v>1</v>
      </c>
      <c r="H816" s="189">
        <v>1</v>
      </c>
      <c r="I816" s="6">
        <v>0</v>
      </c>
      <c r="J816" s="62">
        <f t="shared" si="13"/>
        <v>0</v>
      </c>
    </row>
    <row r="817" spans="1:12" x14ac:dyDescent="0.25">
      <c r="A817" s="53"/>
      <c r="B817" s="53" t="str">
        <f>IF(TRIM(I817)&lt;&gt;"",COUNTA($I$6:I817),"")</f>
        <v/>
      </c>
      <c r="C817" s="300"/>
      <c r="D817" s="111"/>
      <c r="E817" s="112" t="s">
        <v>2010</v>
      </c>
      <c r="F817" s="113"/>
      <c r="G817" s="114"/>
      <c r="H817" s="115"/>
      <c r="I817" s="1"/>
      <c r="J817" s="1">
        <f>ROUND(SUM(J818:J821),2)</f>
        <v>0</v>
      </c>
    </row>
    <row r="818" spans="1:12" ht="33.75" x14ac:dyDescent="0.25">
      <c r="A818" s="58"/>
      <c r="B818" s="58">
        <f>IF(TRIM(I818)&lt;&gt;"",COUNTA($I$6:I818),"")</f>
        <v>680</v>
      </c>
      <c r="C818" s="301"/>
      <c r="D818" s="174">
        <v>47</v>
      </c>
      <c r="E818" s="179" t="s">
        <v>2108</v>
      </c>
      <c r="F818" s="179"/>
      <c r="G818" s="202" t="s">
        <v>25</v>
      </c>
      <c r="H818" s="185">
        <v>10</v>
      </c>
      <c r="I818" s="7">
        <v>0</v>
      </c>
      <c r="J818" s="62">
        <f t="shared" si="13"/>
        <v>0</v>
      </c>
    </row>
    <row r="819" spans="1:12" ht="33.75" x14ac:dyDescent="0.25">
      <c r="A819" s="58"/>
      <c r="B819" s="58">
        <f>IF(TRIM(I819)&lt;&gt;"",COUNTA($I$6:I819),"")</f>
        <v>681</v>
      </c>
      <c r="C819" s="301"/>
      <c r="D819" s="174">
        <v>48</v>
      </c>
      <c r="E819" s="179" t="s">
        <v>2109</v>
      </c>
      <c r="F819" s="179"/>
      <c r="G819" s="202" t="s">
        <v>25</v>
      </c>
      <c r="H819" s="185">
        <v>5</v>
      </c>
      <c r="I819" s="7">
        <v>0</v>
      </c>
      <c r="J819" s="62">
        <f t="shared" si="13"/>
        <v>0</v>
      </c>
    </row>
    <row r="820" spans="1:12" ht="33.75" x14ac:dyDescent="0.25">
      <c r="A820" s="58"/>
      <c r="B820" s="58">
        <f>IF(TRIM(I820)&lt;&gt;"",COUNTA($I$6:I820),"")</f>
        <v>682</v>
      </c>
      <c r="C820" s="301"/>
      <c r="D820" s="174">
        <v>49</v>
      </c>
      <c r="E820" s="179" t="s">
        <v>2110</v>
      </c>
      <c r="F820" s="179"/>
      <c r="G820" s="172" t="s">
        <v>25</v>
      </c>
      <c r="H820" s="189">
        <v>520</v>
      </c>
      <c r="I820" s="11">
        <v>0</v>
      </c>
      <c r="J820" s="62">
        <f t="shared" si="13"/>
        <v>0</v>
      </c>
    </row>
    <row r="821" spans="1:12" x14ac:dyDescent="0.25">
      <c r="A821" s="58"/>
      <c r="B821" s="58">
        <f>IF(TRIM(I821)&lt;&gt;"",COUNTA($I$6:I821),"")</f>
        <v>683</v>
      </c>
      <c r="C821" s="301"/>
      <c r="D821" s="174">
        <v>50</v>
      </c>
      <c r="E821" s="328" t="s">
        <v>2111</v>
      </c>
      <c r="F821" s="328"/>
      <c r="G821" s="172" t="s">
        <v>2</v>
      </c>
      <c r="H821" s="189">
        <v>1</v>
      </c>
      <c r="I821" s="6">
        <v>0</v>
      </c>
      <c r="J821" s="62">
        <f t="shared" si="13"/>
        <v>0</v>
      </c>
    </row>
    <row r="822" spans="1:12" x14ac:dyDescent="0.25">
      <c r="A822" s="40">
        <v>1</v>
      </c>
      <c r="B822" s="40" t="str">
        <f>IF(TRIM(I822)&lt;&gt;"",COUNTA($I$6:I822),"")</f>
        <v/>
      </c>
      <c r="C822" s="296" t="s">
        <v>2342</v>
      </c>
      <c r="D822" s="313" t="s">
        <v>2343</v>
      </c>
      <c r="E822" s="319" t="s">
        <v>3127</v>
      </c>
      <c r="F822" s="332"/>
      <c r="G822" s="342"/>
      <c r="H822" s="344"/>
      <c r="I822" s="345"/>
      <c r="J822" s="346">
        <f>J823</f>
        <v>0</v>
      </c>
      <c r="K822" s="203"/>
      <c r="L822" s="204"/>
    </row>
    <row r="823" spans="1:12" x14ac:dyDescent="0.25">
      <c r="A823" s="46">
        <v>2</v>
      </c>
      <c r="B823" s="46" t="str">
        <f>IF(TRIM(I823)&lt;&gt;"",COUNTA($I$6:I823),"")</f>
        <v/>
      </c>
      <c r="C823" s="297" t="s">
        <v>2342</v>
      </c>
      <c r="D823" s="47" t="s">
        <v>2344</v>
      </c>
      <c r="E823" s="83" t="s">
        <v>9</v>
      </c>
      <c r="F823" s="84"/>
      <c r="G823" s="85"/>
      <c r="H823" s="49"/>
      <c r="I823" s="50"/>
      <c r="J823" s="50">
        <f>ROUND(J824+J829+J849+J857+J874+J873+J886,2)</f>
        <v>0</v>
      </c>
      <c r="K823" s="203"/>
      <c r="L823" s="136"/>
    </row>
    <row r="824" spans="1:12" x14ac:dyDescent="0.25">
      <c r="A824" s="53"/>
      <c r="B824" s="53" t="str">
        <f>IF(TRIM(I824)&lt;&gt;"",COUNTA($I$6:I824),"")</f>
        <v/>
      </c>
      <c r="C824" s="298" t="s">
        <v>2342</v>
      </c>
      <c r="D824" s="111" t="s">
        <v>275</v>
      </c>
      <c r="E824" s="88" t="s">
        <v>10</v>
      </c>
      <c r="F824" s="88"/>
      <c r="G824" s="90"/>
      <c r="H824" s="91"/>
      <c r="I824" s="103"/>
      <c r="J824" s="205"/>
      <c r="K824" s="203"/>
      <c r="L824" s="203"/>
    </row>
    <row r="825" spans="1:12" ht="67.5" x14ac:dyDescent="0.25">
      <c r="A825" s="58"/>
      <c r="B825" s="58" t="str">
        <f>IF(TRIM(I825)&lt;&gt;"",COUNTA($I$6:I825),"")</f>
        <v/>
      </c>
      <c r="C825" s="266" t="s">
        <v>2342</v>
      </c>
      <c r="D825" s="93" t="s">
        <v>2351</v>
      </c>
      <c r="E825" s="100"/>
      <c r="F825" s="100" t="s">
        <v>2352</v>
      </c>
      <c r="G825" s="206"/>
      <c r="H825" s="73"/>
      <c r="I825" s="62"/>
      <c r="J825" s="62" t="str">
        <f t="shared" si="13"/>
        <v/>
      </c>
      <c r="K825" s="203"/>
      <c r="L825" s="203"/>
    </row>
    <row r="826" spans="1:12" ht="56.25" x14ac:dyDescent="0.25">
      <c r="A826" s="58"/>
      <c r="B826" s="58" t="str">
        <f>IF(TRIM(I826)&lt;&gt;"",COUNTA($I$6:I826),"")</f>
        <v/>
      </c>
      <c r="C826" s="266" t="s">
        <v>2342</v>
      </c>
      <c r="D826" s="93" t="s">
        <v>16</v>
      </c>
      <c r="E826" s="96"/>
      <c r="F826" s="96" t="s">
        <v>17</v>
      </c>
      <c r="G826" s="206"/>
      <c r="H826" s="73"/>
      <c r="I826" s="62"/>
      <c r="J826" s="62" t="str">
        <f t="shared" si="13"/>
        <v/>
      </c>
      <c r="K826" s="203"/>
      <c r="L826" s="203"/>
    </row>
    <row r="827" spans="1:12" ht="67.5" x14ac:dyDescent="0.25">
      <c r="A827" s="58"/>
      <c r="B827" s="58" t="str">
        <f>IF(TRIM(I827)&lt;&gt;"",COUNTA($I$6:I827),"")</f>
        <v/>
      </c>
      <c r="C827" s="266" t="s">
        <v>2342</v>
      </c>
      <c r="D827" s="93" t="s">
        <v>2353</v>
      </c>
      <c r="E827" s="96"/>
      <c r="F827" s="96" t="s">
        <v>18</v>
      </c>
      <c r="G827" s="206"/>
      <c r="H827" s="73"/>
      <c r="I827" s="62"/>
      <c r="J827" s="62" t="str">
        <f t="shared" si="13"/>
        <v/>
      </c>
      <c r="K827" s="203"/>
      <c r="L827" s="203"/>
    </row>
    <row r="828" spans="1:12" ht="33.75" x14ac:dyDescent="0.25">
      <c r="A828" s="58"/>
      <c r="B828" s="58" t="str">
        <f>IF(TRIM(I828)&lt;&gt;"",COUNTA($I$6:I828),"")</f>
        <v/>
      </c>
      <c r="C828" s="266" t="s">
        <v>2342</v>
      </c>
      <c r="D828" s="93" t="s">
        <v>2354</v>
      </c>
      <c r="E828" s="96"/>
      <c r="F828" s="96" t="s">
        <v>19</v>
      </c>
      <c r="G828" s="206"/>
      <c r="H828" s="73"/>
      <c r="I828" s="62"/>
      <c r="J828" s="62" t="str">
        <f t="shared" si="13"/>
        <v/>
      </c>
      <c r="K828" s="203"/>
      <c r="L828" s="203"/>
    </row>
    <row r="829" spans="1:12" x14ac:dyDescent="0.25">
      <c r="A829" s="53">
        <v>3</v>
      </c>
      <c r="B829" s="53" t="str">
        <f>IF(TRIM(I829)&lt;&gt;"",COUNTA($I$6:I829),"")</f>
        <v/>
      </c>
      <c r="C829" s="298" t="s">
        <v>2342</v>
      </c>
      <c r="D829" s="111" t="s">
        <v>2345</v>
      </c>
      <c r="E829" s="88" t="s">
        <v>11</v>
      </c>
      <c r="F829" s="88"/>
      <c r="G829" s="90"/>
      <c r="H829" s="91"/>
      <c r="I829" s="103"/>
      <c r="J829" s="205">
        <f>ROUND(SUM(J830:J848),2)</f>
        <v>0</v>
      </c>
      <c r="K829" s="203"/>
      <c r="L829" s="207"/>
    </row>
    <row r="830" spans="1:12" x14ac:dyDescent="0.25">
      <c r="A830" s="58"/>
      <c r="B830" s="58">
        <f>IF(TRIM(I830)&lt;&gt;"",COUNTA($I$6:I830),"")</f>
        <v>684</v>
      </c>
      <c r="C830" s="266" t="s">
        <v>2342</v>
      </c>
      <c r="D830" s="93" t="s">
        <v>2355</v>
      </c>
      <c r="E830" s="96" t="s">
        <v>2356</v>
      </c>
      <c r="F830" s="96"/>
      <c r="G830" s="94" t="s">
        <v>26</v>
      </c>
      <c r="H830" s="73">
        <v>700</v>
      </c>
      <c r="I830" s="4">
        <v>0</v>
      </c>
      <c r="J830" s="62">
        <f t="shared" ref="J830:J885" si="14">IF(ISNUMBER(H830),ROUND(H830*I830,2),"")</f>
        <v>0</v>
      </c>
      <c r="K830" s="203"/>
      <c r="L830" s="203"/>
    </row>
    <row r="831" spans="1:12" x14ac:dyDescent="0.25">
      <c r="A831" s="58"/>
      <c r="B831" s="58">
        <f>IF(TRIM(I831)&lt;&gt;"",COUNTA($I$6:I831),"")</f>
        <v>685</v>
      </c>
      <c r="C831" s="266" t="s">
        <v>2342</v>
      </c>
      <c r="D831" s="93" t="s">
        <v>2357</v>
      </c>
      <c r="E831" s="96" t="s">
        <v>2358</v>
      </c>
      <c r="F831" s="96"/>
      <c r="G831" s="94" t="s">
        <v>26</v>
      </c>
      <c r="H831" s="73">
        <v>10</v>
      </c>
      <c r="I831" s="4">
        <v>0</v>
      </c>
      <c r="J831" s="62">
        <f t="shared" si="14"/>
        <v>0</v>
      </c>
      <c r="K831" s="203"/>
      <c r="L831" s="203"/>
    </row>
    <row r="832" spans="1:12" x14ac:dyDescent="0.25">
      <c r="A832" s="58"/>
      <c r="B832" s="58">
        <f>IF(TRIM(I832)&lt;&gt;"",COUNTA($I$6:I832),"")</f>
        <v>686</v>
      </c>
      <c r="C832" s="266" t="s">
        <v>2342</v>
      </c>
      <c r="D832" s="93" t="s">
        <v>2359</v>
      </c>
      <c r="E832" s="67" t="s">
        <v>2360</v>
      </c>
      <c r="F832" s="67"/>
      <c r="G832" s="161" t="s">
        <v>26</v>
      </c>
      <c r="H832" s="78">
        <v>750</v>
      </c>
      <c r="I832" s="5">
        <v>0</v>
      </c>
      <c r="J832" s="62">
        <f t="shared" si="14"/>
        <v>0</v>
      </c>
      <c r="K832" s="203"/>
      <c r="L832" s="203"/>
    </row>
    <row r="833" spans="1:12" x14ac:dyDescent="0.25">
      <c r="A833" s="58"/>
      <c r="B833" s="58">
        <f>IF(TRIM(I833)&lt;&gt;"",COUNTA($I$6:I833),"")</f>
        <v>687</v>
      </c>
      <c r="C833" s="266" t="s">
        <v>2342</v>
      </c>
      <c r="D833" s="93" t="s">
        <v>2361</v>
      </c>
      <c r="E833" s="67" t="s">
        <v>2362</v>
      </c>
      <c r="F833" s="67"/>
      <c r="G833" s="161" t="s">
        <v>26</v>
      </c>
      <c r="H833" s="78">
        <v>1120</v>
      </c>
      <c r="I833" s="5">
        <v>0</v>
      </c>
      <c r="J833" s="62">
        <f t="shared" si="14"/>
        <v>0</v>
      </c>
      <c r="K833" s="203"/>
      <c r="L833" s="203"/>
    </row>
    <row r="834" spans="1:12" x14ac:dyDescent="0.25">
      <c r="A834" s="58"/>
      <c r="B834" s="58">
        <f>IF(TRIM(I834)&lt;&gt;"",COUNTA($I$6:I834),"")</f>
        <v>688</v>
      </c>
      <c r="C834" s="266" t="s">
        <v>2342</v>
      </c>
      <c r="D834" s="93" t="s">
        <v>2363</v>
      </c>
      <c r="E834" s="96" t="s">
        <v>2364</v>
      </c>
      <c r="F834" s="96"/>
      <c r="G834" s="94" t="s">
        <v>26</v>
      </c>
      <c r="H834" s="73">
        <v>940</v>
      </c>
      <c r="I834" s="4">
        <v>0</v>
      </c>
      <c r="J834" s="62">
        <f t="shared" si="14"/>
        <v>0</v>
      </c>
      <c r="K834" s="203"/>
      <c r="L834" s="203"/>
    </row>
    <row r="835" spans="1:12" x14ac:dyDescent="0.25">
      <c r="A835" s="58"/>
      <c r="B835" s="58">
        <f>IF(TRIM(I835)&lt;&gt;"",COUNTA($I$6:I835),"")</f>
        <v>689</v>
      </c>
      <c r="C835" s="266" t="s">
        <v>2342</v>
      </c>
      <c r="D835" s="93" t="s">
        <v>2365</v>
      </c>
      <c r="E835" s="96" t="s">
        <v>2366</v>
      </c>
      <c r="F835" s="96"/>
      <c r="G835" s="94" t="s">
        <v>26</v>
      </c>
      <c r="H835" s="73">
        <v>515</v>
      </c>
      <c r="I835" s="4">
        <v>0</v>
      </c>
      <c r="J835" s="62">
        <f t="shared" si="14"/>
        <v>0</v>
      </c>
      <c r="K835" s="203"/>
      <c r="L835" s="203"/>
    </row>
    <row r="836" spans="1:12" ht="22.5" x14ac:dyDescent="0.25">
      <c r="A836" s="58"/>
      <c r="B836" s="58">
        <f>IF(TRIM(I836)&lt;&gt;"",COUNTA($I$6:I836),"")</f>
        <v>690</v>
      </c>
      <c r="C836" s="266" t="s">
        <v>2342</v>
      </c>
      <c r="D836" s="93" t="s">
        <v>2367</v>
      </c>
      <c r="E836" s="96" t="s">
        <v>2368</v>
      </c>
      <c r="F836" s="96"/>
      <c r="G836" s="94" t="s">
        <v>26</v>
      </c>
      <c r="H836" s="73">
        <v>50</v>
      </c>
      <c r="I836" s="4">
        <v>0</v>
      </c>
      <c r="J836" s="62">
        <f t="shared" si="14"/>
        <v>0</v>
      </c>
      <c r="K836" s="203"/>
      <c r="L836" s="203"/>
    </row>
    <row r="837" spans="1:12" x14ac:dyDescent="0.25">
      <c r="A837" s="58"/>
      <c r="B837" s="58">
        <f>IF(TRIM(I837)&lt;&gt;"",COUNTA($I$6:I837),"")</f>
        <v>691</v>
      </c>
      <c r="C837" s="266" t="s">
        <v>2342</v>
      </c>
      <c r="D837" s="93" t="s">
        <v>2369</v>
      </c>
      <c r="E837" s="96" t="s">
        <v>2370</v>
      </c>
      <c r="F837" s="96"/>
      <c r="G837" s="94" t="s">
        <v>26</v>
      </c>
      <c r="H837" s="73">
        <v>640</v>
      </c>
      <c r="I837" s="4">
        <v>0</v>
      </c>
      <c r="J837" s="62">
        <f t="shared" si="14"/>
        <v>0</v>
      </c>
      <c r="K837" s="203"/>
      <c r="L837" s="203"/>
    </row>
    <row r="838" spans="1:12" x14ac:dyDescent="0.25">
      <c r="A838" s="58"/>
      <c r="B838" s="58">
        <f>IF(TRIM(I838)&lt;&gt;"",COUNTA($I$6:I838),"")</f>
        <v>692</v>
      </c>
      <c r="C838" s="266" t="s">
        <v>2342</v>
      </c>
      <c r="D838" s="93" t="s">
        <v>2371</v>
      </c>
      <c r="E838" s="96" t="s">
        <v>2372</v>
      </c>
      <c r="F838" s="96"/>
      <c r="G838" s="94" t="s">
        <v>26</v>
      </c>
      <c r="H838" s="73">
        <v>900</v>
      </c>
      <c r="I838" s="4">
        <v>0</v>
      </c>
      <c r="J838" s="62">
        <f t="shared" si="14"/>
        <v>0</v>
      </c>
      <c r="K838" s="203"/>
      <c r="L838" s="203"/>
    </row>
    <row r="839" spans="1:12" x14ac:dyDescent="0.25">
      <c r="A839" s="58"/>
      <c r="B839" s="58">
        <f>IF(TRIM(I839)&lt;&gt;"",COUNTA($I$6:I839),"")</f>
        <v>693</v>
      </c>
      <c r="C839" s="266" t="s">
        <v>2342</v>
      </c>
      <c r="D839" s="93" t="s">
        <v>2373</v>
      </c>
      <c r="E839" s="96" t="s">
        <v>2374</v>
      </c>
      <c r="F839" s="96"/>
      <c r="G839" s="94" t="s">
        <v>26</v>
      </c>
      <c r="H839" s="73">
        <v>400</v>
      </c>
      <c r="I839" s="4">
        <v>0</v>
      </c>
      <c r="J839" s="62">
        <f t="shared" si="14"/>
        <v>0</v>
      </c>
      <c r="K839" s="203"/>
      <c r="L839" s="203"/>
    </row>
    <row r="840" spans="1:12" x14ac:dyDescent="0.25">
      <c r="A840" s="58"/>
      <c r="B840" s="58">
        <f>IF(TRIM(I840)&lt;&gt;"",COUNTA($I$6:I840),"")</f>
        <v>694</v>
      </c>
      <c r="C840" s="266" t="s">
        <v>2342</v>
      </c>
      <c r="D840" s="93" t="s">
        <v>2375</v>
      </c>
      <c r="E840" s="96" t="s">
        <v>2376</v>
      </c>
      <c r="F840" s="96"/>
      <c r="G840" s="94" t="s">
        <v>26</v>
      </c>
      <c r="H840" s="73">
        <v>50</v>
      </c>
      <c r="I840" s="4">
        <v>0</v>
      </c>
      <c r="J840" s="62">
        <f t="shared" si="14"/>
        <v>0</v>
      </c>
      <c r="K840" s="203"/>
      <c r="L840" s="203"/>
    </row>
    <row r="841" spans="1:12" x14ac:dyDescent="0.25">
      <c r="A841" s="58"/>
      <c r="B841" s="58">
        <f>IF(TRIM(I841)&lt;&gt;"",COUNTA($I$6:I841),"")</f>
        <v>695</v>
      </c>
      <c r="C841" s="266" t="s">
        <v>2342</v>
      </c>
      <c r="D841" s="93" t="s">
        <v>2377</v>
      </c>
      <c r="E841" s="96" t="s">
        <v>2378</v>
      </c>
      <c r="F841" s="96"/>
      <c r="G841" s="94" t="s">
        <v>1</v>
      </c>
      <c r="H841" s="73">
        <v>33</v>
      </c>
      <c r="I841" s="4">
        <v>0</v>
      </c>
      <c r="J841" s="62">
        <f t="shared" si="14"/>
        <v>0</v>
      </c>
      <c r="K841" s="203"/>
      <c r="L841" s="203"/>
    </row>
    <row r="842" spans="1:12" x14ac:dyDescent="0.25">
      <c r="A842" s="58"/>
      <c r="B842" s="58">
        <f>IF(TRIM(I842)&lt;&gt;"",COUNTA($I$6:I842),"")</f>
        <v>696</v>
      </c>
      <c r="C842" s="266" t="s">
        <v>2342</v>
      </c>
      <c r="D842" s="93" t="s">
        <v>2379</v>
      </c>
      <c r="E842" s="96" t="s">
        <v>2380</v>
      </c>
      <c r="F842" s="96"/>
      <c r="G842" s="94" t="s">
        <v>2</v>
      </c>
      <c r="H842" s="73">
        <v>1</v>
      </c>
      <c r="I842" s="4">
        <v>0</v>
      </c>
      <c r="J842" s="62">
        <f t="shared" si="14"/>
        <v>0</v>
      </c>
      <c r="K842" s="203"/>
      <c r="L842" s="203"/>
    </row>
    <row r="843" spans="1:12" x14ac:dyDescent="0.25">
      <c r="A843" s="58"/>
      <c r="B843" s="58">
        <f>IF(TRIM(I843)&lt;&gt;"",COUNTA($I$6:I843),"")</f>
        <v>697</v>
      </c>
      <c r="C843" s="266" t="s">
        <v>2342</v>
      </c>
      <c r="D843" s="93" t="s">
        <v>2381</v>
      </c>
      <c r="E843" s="96" t="s">
        <v>2382</v>
      </c>
      <c r="F843" s="96"/>
      <c r="G843" s="94" t="s">
        <v>1</v>
      </c>
      <c r="H843" s="73">
        <v>6</v>
      </c>
      <c r="I843" s="4">
        <v>0</v>
      </c>
      <c r="J843" s="62">
        <f t="shared" si="14"/>
        <v>0</v>
      </c>
      <c r="K843" s="203"/>
      <c r="L843" s="203"/>
    </row>
    <row r="844" spans="1:12" x14ac:dyDescent="0.25">
      <c r="A844" s="58"/>
      <c r="B844" s="58">
        <f>IF(TRIM(I844)&lt;&gt;"",COUNTA($I$6:I844),"")</f>
        <v>698</v>
      </c>
      <c r="C844" s="266" t="s">
        <v>2342</v>
      </c>
      <c r="D844" s="93" t="s">
        <v>2383</v>
      </c>
      <c r="E844" s="96" t="s">
        <v>2384</v>
      </c>
      <c r="F844" s="96"/>
      <c r="G844" s="94" t="s">
        <v>1</v>
      </c>
      <c r="H844" s="73">
        <v>4</v>
      </c>
      <c r="I844" s="4">
        <v>0</v>
      </c>
      <c r="J844" s="62">
        <f t="shared" si="14"/>
        <v>0</v>
      </c>
      <c r="K844" s="203"/>
      <c r="L844" s="203"/>
    </row>
    <row r="845" spans="1:12" x14ac:dyDescent="0.25">
      <c r="A845" s="58"/>
      <c r="B845" s="58">
        <f>IF(TRIM(I845)&lt;&gt;"",COUNTA($I$6:I845),"")</f>
        <v>699</v>
      </c>
      <c r="C845" s="266" t="s">
        <v>2342</v>
      </c>
      <c r="D845" s="93" t="s">
        <v>2385</v>
      </c>
      <c r="E845" s="96" t="s">
        <v>2386</v>
      </c>
      <c r="F845" s="96"/>
      <c r="G845" s="94" t="s">
        <v>1</v>
      </c>
      <c r="H845" s="73">
        <v>6</v>
      </c>
      <c r="I845" s="4">
        <v>0</v>
      </c>
      <c r="J845" s="62">
        <f t="shared" si="14"/>
        <v>0</v>
      </c>
      <c r="K845" s="203"/>
      <c r="L845" s="203"/>
    </row>
    <row r="846" spans="1:12" ht="22.5" x14ac:dyDescent="0.25">
      <c r="A846" s="58"/>
      <c r="B846" s="58">
        <f>IF(TRIM(I846)&lt;&gt;"",COUNTA($I$6:I846),"")</f>
        <v>700</v>
      </c>
      <c r="C846" s="266" t="s">
        <v>2342</v>
      </c>
      <c r="D846" s="93" t="s">
        <v>2387</v>
      </c>
      <c r="E846" s="96" t="s">
        <v>2388</v>
      </c>
      <c r="F846" s="96"/>
      <c r="G846" s="94" t="s">
        <v>1</v>
      </c>
      <c r="H846" s="73">
        <v>48</v>
      </c>
      <c r="I846" s="4">
        <v>0</v>
      </c>
      <c r="J846" s="62">
        <f t="shared" si="14"/>
        <v>0</v>
      </c>
      <c r="K846" s="203"/>
      <c r="L846" s="203"/>
    </row>
    <row r="847" spans="1:12" x14ac:dyDescent="0.25">
      <c r="A847" s="58"/>
      <c r="B847" s="58">
        <f>IF(TRIM(I847)&lt;&gt;"",COUNTA($I$6:I847),"")</f>
        <v>701</v>
      </c>
      <c r="C847" s="266" t="s">
        <v>2342</v>
      </c>
      <c r="D847" s="93" t="s">
        <v>2389</v>
      </c>
      <c r="E847" s="96" t="s">
        <v>2390</v>
      </c>
      <c r="F847" s="96"/>
      <c r="G847" s="94" t="s">
        <v>1</v>
      </c>
      <c r="H847" s="73">
        <v>1</v>
      </c>
      <c r="I847" s="4">
        <v>0</v>
      </c>
      <c r="J847" s="62">
        <f t="shared" si="14"/>
        <v>0</v>
      </c>
      <c r="K847" s="203"/>
      <c r="L847" s="203"/>
    </row>
    <row r="848" spans="1:12" x14ac:dyDescent="0.25">
      <c r="A848" s="58"/>
      <c r="B848" s="58">
        <f>IF(TRIM(I848)&lt;&gt;"",COUNTA($I$6:I848),"")</f>
        <v>702</v>
      </c>
      <c r="C848" s="266" t="s">
        <v>2342</v>
      </c>
      <c r="D848" s="93" t="s">
        <v>2391</v>
      </c>
      <c r="E848" s="96" t="s">
        <v>2392</v>
      </c>
      <c r="F848" s="96"/>
      <c r="G848" s="94" t="s">
        <v>2</v>
      </c>
      <c r="H848" s="73">
        <v>1</v>
      </c>
      <c r="I848" s="4">
        <v>0</v>
      </c>
      <c r="J848" s="62">
        <f t="shared" si="14"/>
        <v>0</v>
      </c>
      <c r="K848" s="203"/>
      <c r="L848" s="203"/>
    </row>
    <row r="849" spans="1:12" x14ac:dyDescent="0.25">
      <c r="A849" s="53">
        <v>3</v>
      </c>
      <c r="B849" s="53" t="str">
        <f>IF(TRIM(I849)&lt;&gt;"",COUNTA($I$6:I849),"")</f>
        <v/>
      </c>
      <c r="C849" s="298" t="s">
        <v>2342</v>
      </c>
      <c r="D849" s="111" t="s">
        <v>2346</v>
      </c>
      <c r="E849" s="88" t="s">
        <v>14</v>
      </c>
      <c r="F849" s="88"/>
      <c r="G849" s="90"/>
      <c r="H849" s="91"/>
      <c r="I849" s="103"/>
      <c r="J849" s="205">
        <f>ROUND(SUM(J850:J856),2)</f>
        <v>0</v>
      </c>
      <c r="K849" s="203"/>
      <c r="L849" s="207"/>
    </row>
    <row r="850" spans="1:12" ht="33.75" x14ac:dyDescent="0.25">
      <c r="A850" s="58"/>
      <c r="B850" s="58">
        <f>IF(TRIM(I850)&lt;&gt;"",COUNTA($I$6:I850),"")</f>
        <v>703</v>
      </c>
      <c r="C850" s="266" t="s">
        <v>2342</v>
      </c>
      <c r="D850" s="93" t="s">
        <v>2393</v>
      </c>
      <c r="E850" s="96" t="s">
        <v>2394</v>
      </c>
      <c r="F850" s="96"/>
      <c r="G850" s="94" t="s">
        <v>2</v>
      </c>
      <c r="H850" s="73">
        <v>1</v>
      </c>
      <c r="I850" s="4">
        <v>0</v>
      </c>
      <c r="J850" s="62">
        <f t="shared" si="14"/>
        <v>0</v>
      </c>
      <c r="K850" s="203"/>
      <c r="L850" s="203"/>
    </row>
    <row r="851" spans="1:12" ht="33.75" x14ac:dyDescent="0.25">
      <c r="A851" s="58"/>
      <c r="B851" s="58">
        <f>IF(TRIM(I851)&lt;&gt;"",COUNTA($I$6:I851),"")</f>
        <v>704</v>
      </c>
      <c r="C851" s="266" t="s">
        <v>2342</v>
      </c>
      <c r="D851" s="93" t="s">
        <v>2395</v>
      </c>
      <c r="E851" s="96" t="s">
        <v>2396</v>
      </c>
      <c r="F851" s="96"/>
      <c r="G851" s="94" t="s">
        <v>107</v>
      </c>
      <c r="H851" s="73">
        <v>1</v>
      </c>
      <c r="I851" s="4">
        <v>0</v>
      </c>
      <c r="J851" s="62">
        <f t="shared" si="14"/>
        <v>0</v>
      </c>
      <c r="K851" s="203"/>
      <c r="L851" s="203"/>
    </row>
    <row r="852" spans="1:12" ht="56.25" x14ac:dyDescent="0.25">
      <c r="A852" s="58"/>
      <c r="B852" s="58">
        <f>IF(TRIM(I852)&lt;&gt;"",COUNTA($I$6:I852),"")</f>
        <v>705</v>
      </c>
      <c r="C852" s="266" t="s">
        <v>2342</v>
      </c>
      <c r="D852" s="93" t="s">
        <v>2397</v>
      </c>
      <c r="E852" s="96" t="s">
        <v>2398</v>
      </c>
      <c r="F852" s="96"/>
      <c r="G852" s="94" t="s">
        <v>2</v>
      </c>
      <c r="H852" s="73">
        <v>1</v>
      </c>
      <c r="I852" s="4">
        <v>0</v>
      </c>
      <c r="J852" s="62">
        <f t="shared" si="14"/>
        <v>0</v>
      </c>
      <c r="K852" s="203"/>
      <c r="L852" s="203"/>
    </row>
    <row r="853" spans="1:12" ht="22.5" x14ac:dyDescent="0.25">
      <c r="A853" s="58"/>
      <c r="B853" s="58">
        <f>IF(TRIM(I853)&lt;&gt;"",COUNTA($I$6:I853),"")</f>
        <v>706</v>
      </c>
      <c r="C853" s="266" t="s">
        <v>2342</v>
      </c>
      <c r="D853" s="93" t="s">
        <v>2399</v>
      </c>
      <c r="E853" s="96" t="s">
        <v>2400</v>
      </c>
      <c r="F853" s="96"/>
      <c r="G853" s="94" t="s">
        <v>2</v>
      </c>
      <c r="H853" s="73">
        <v>1</v>
      </c>
      <c r="I853" s="4">
        <v>0</v>
      </c>
      <c r="J853" s="62">
        <f t="shared" si="14"/>
        <v>0</v>
      </c>
      <c r="K853" s="203"/>
      <c r="L853" s="203"/>
    </row>
    <row r="854" spans="1:12" x14ac:dyDescent="0.25">
      <c r="A854" s="58"/>
      <c r="B854" s="58">
        <f>IF(TRIM(I854)&lt;&gt;"",COUNTA($I$6:I854),"")</f>
        <v>707</v>
      </c>
      <c r="C854" s="266" t="s">
        <v>2342</v>
      </c>
      <c r="D854" s="93" t="s">
        <v>2401</v>
      </c>
      <c r="E854" s="96" t="s">
        <v>2402</v>
      </c>
      <c r="F854" s="96"/>
      <c r="G854" s="94" t="s">
        <v>26</v>
      </c>
      <c r="H854" s="73">
        <v>30</v>
      </c>
      <c r="I854" s="4">
        <v>0</v>
      </c>
      <c r="J854" s="62">
        <f t="shared" si="14"/>
        <v>0</v>
      </c>
      <c r="K854" s="203"/>
      <c r="L854" s="203"/>
    </row>
    <row r="855" spans="1:12" x14ac:dyDescent="0.25">
      <c r="A855" s="58"/>
      <c r="B855" s="58">
        <f>IF(TRIM(I855)&lt;&gt;"",COUNTA($I$6:I855),"")</f>
        <v>708</v>
      </c>
      <c r="C855" s="266" t="s">
        <v>2342</v>
      </c>
      <c r="D855" s="93" t="s">
        <v>2403</v>
      </c>
      <c r="E855" s="96" t="s">
        <v>2404</v>
      </c>
      <c r="F855" s="96"/>
      <c r="G855" s="94" t="s">
        <v>2</v>
      </c>
      <c r="H855" s="73">
        <v>1</v>
      </c>
      <c r="I855" s="4">
        <v>0</v>
      </c>
      <c r="J855" s="62">
        <f t="shared" si="14"/>
        <v>0</v>
      </c>
      <c r="K855" s="203"/>
      <c r="L855" s="203"/>
    </row>
    <row r="856" spans="1:12" x14ac:dyDescent="0.25">
      <c r="A856" s="58"/>
      <c r="B856" s="58">
        <f>IF(TRIM(I856)&lt;&gt;"",COUNTA($I$6:I856),"")</f>
        <v>709</v>
      </c>
      <c r="C856" s="266" t="s">
        <v>2342</v>
      </c>
      <c r="D856" s="93" t="s">
        <v>2405</v>
      </c>
      <c r="E856" s="96" t="s">
        <v>20</v>
      </c>
      <c r="F856" s="96"/>
      <c r="G856" s="94" t="s">
        <v>2</v>
      </c>
      <c r="H856" s="73">
        <v>1</v>
      </c>
      <c r="I856" s="4">
        <v>0</v>
      </c>
      <c r="J856" s="62">
        <f t="shared" si="14"/>
        <v>0</v>
      </c>
      <c r="K856" s="203"/>
      <c r="L856" s="203"/>
    </row>
    <row r="857" spans="1:12" x14ac:dyDescent="0.25">
      <c r="A857" s="53">
        <v>3</v>
      </c>
      <c r="B857" s="53" t="str">
        <f>IF(TRIM(I857)&lt;&gt;"",COUNTA($I$6:I857),"")</f>
        <v/>
      </c>
      <c r="C857" s="298" t="s">
        <v>2342</v>
      </c>
      <c r="D857" s="111" t="s">
        <v>2347</v>
      </c>
      <c r="E857" s="88" t="s">
        <v>12</v>
      </c>
      <c r="F857" s="88"/>
      <c r="G857" s="90"/>
      <c r="H857" s="91"/>
      <c r="I857" s="103"/>
      <c r="J857" s="205">
        <f>ROUND(SUM(J858:J872),2)</f>
        <v>0</v>
      </c>
      <c r="K857" s="203"/>
      <c r="L857" s="207"/>
    </row>
    <row r="858" spans="1:12" ht="22.5" x14ac:dyDescent="0.25">
      <c r="A858" s="58"/>
      <c r="B858" s="58">
        <f>IF(TRIM(I858)&lt;&gt;"",COUNTA($I$6:I858),"")</f>
        <v>710</v>
      </c>
      <c r="C858" s="266" t="s">
        <v>2342</v>
      </c>
      <c r="D858" s="93" t="s">
        <v>2406</v>
      </c>
      <c r="E858" s="96" t="s">
        <v>2407</v>
      </c>
      <c r="F858" s="96"/>
      <c r="G858" s="94" t="s">
        <v>1</v>
      </c>
      <c r="H858" s="73">
        <v>1</v>
      </c>
      <c r="I858" s="4">
        <v>0</v>
      </c>
      <c r="J858" s="62">
        <f t="shared" si="14"/>
        <v>0</v>
      </c>
      <c r="K858" s="203"/>
      <c r="L858" s="203"/>
    </row>
    <row r="859" spans="1:12" ht="22.5" x14ac:dyDescent="0.25">
      <c r="A859" s="58"/>
      <c r="B859" s="58">
        <f>IF(TRIM(I859)&lt;&gt;"",COUNTA($I$6:I859),"")</f>
        <v>711</v>
      </c>
      <c r="C859" s="266" t="s">
        <v>2342</v>
      </c>
      <c r="D859" s="93" t="s">
        <v>2408</v>
      </c>
      <c r="E859" s="96" t="s">
        <v>2409</v>
      </c>
      <c r="F859" s="96"/>
      <c r="G859" s="97" t="s">
        <v>1</v>
      </c>
      <c r="H859" s="73">
        <v>1</v>
      </c>
      <c r="I859" s="4">
        <v>0</v>
      </c>
      <c r="J859" s="62">
        <f t="shared" si="14"/>
        <v>0</v>
      </c>
      <c r="K859" s="203"/>
      <c r="L859" s="203"/>
    </row>
    <row r="860" spans="1:12" ht="22.5" x14ac:dyDescent="0.25">
      <c r="A860" s="58"/>
      <c r="B860" s="58">
        <f>IF(TRIM(I860)&lt;&gt;"",COUNTA($I$6:I860),"")</f>
        <v>712</v>
      </c>
      <c r="C860" s="266" t="s">
        <v>2342</v>
      </c>
      <c r="D860" s="93" t="s">
        <v>2410</v>
      </c>
      <c r="E860" s="96" t="s">
        <v>2411</v>
      </c>
      <c r="F860" s="96"/>
      <c r="G860" s="97" t="s">
        <v>1</v>
      </c>
      <c r="H860" s="73">
        <v>1</v>
      </c>
      <c r="I860" s="4">
        <v>0</v>
      </c>
      <c r="J860" s="62">
        <f t="shared" si="14"/>
        <v>0</v>
      </c>
      <c r="K860" s="203"/>
      <c r="L860" s="203"/>
    </row>
    <row r="861" spans="1:12" ht="22.5" x14ac:dyDescent="0.25">
      <c r="A861" s="58"/>
      <c r="B861" s="58">
        <f>IF(TRIM(I861)&lt;&gt;"",COUNTA($I$6:I861),"")</f>
        <v>713</v>
      </c>
      <c r="C861" s="266" t="s">
        <v>2342</v>
      </c>
      <c r="D861" s="93" t="s">
        <v>2412</v>
      </c>
      <c r="E861" s="96" t="s">
        <v>2413</v>
      </c>
      <c r="F861" s="96"/>
      <c r="G861" s="97" t="s">
        <v>1</v>
      </c>
      <c r="H861" s="73">
        <v>1</v>
      </c>
      <c r="I861" s="4">
        <v>0</v>
      </c>
      <c r="J861" s="62">
        <f t="shared" si="14"/>
        <v>0</v>
      </c>
      <c r="K861" s="203"/>
      <c r="L861" s="203"/>
    </row>
    <row r="862" spans="1:12" ht="22.5" x14ac:dyDescent="0.25">
      <c r="A862" s="58"/>
      <c r="B862" s="58">
        <f>IF(TRIM(I862)&lt;&gt;"",COUNTA($I$6:I862),"")</f>
        <v>714</v>
      </c>
      <c r="C862" s="266" t="s">
        <v>2342</v>
      </c>
      <c r="D862" s="93" t="s">
        <v>2414</v>
      </c>
      <c r="E862" s="96" t="s">
        <v>2415</v>
      </c>
      <c r="F862" s="96"/>
      <c r="G862" s="97" t="s">
        <v>1</v>
      </c>
      <c r="H862" s="73">
        <v>1</v>
      </c>
      <c r="I862" s="4">
        <v>0</v>
      </c>
      <c r="J862" s="62">
        <f t="shared" si="14"/>
        <v>0</v>
      </c>
      <c r="K862" s="203"/>
      <c r="L862" s="203"/>
    </row>
    <row r="863" spans="1:12" ht="22.5" x14ac:dyDescent="0.25">
      <c r="A863" s="58"/>
      <c r="B863" s="58">
        <f>IF(TRIM(I863)&lt;&gt;"",COUNTA($I$6:I863),"")</f>
        <v>715</v>
      </c>
      <c r="C863" s="266" t="s">
        <v>2342</v>
      </c>
      <c r="D863" s="93" t="s">
        <v>2416</v>
      </c>
      <c r="E863" s="96" t="s">
        <v>2417</v>
      </c>
      <c r="F863" s="96"/>
      <c r="G863" s="97" t="s">
        <v>1</v>
      </c>
      <c r="H863" s="73">
        <v>1</v>
      </c>
      <c r="I863" s="4">
        <v>0</v>
      </c>
      <c r="J863" s="62">
        <f t="shared" si="14"/>
        <v>0</v>
      </c>
      <c r="K863" s="203"/>
      <c r="L863" s="203"/>
    </row>
    <row r="864" spans="1:12" ht="22.5" x14ac:dyDescent="0.25">
      <c r="A864" s="58"/>
      <c r="B864" s="58">
        <f>IF(TRIM(I864)&lt;&gt;"",COUNTA($I$6:I864),"")</f>
        <v>716</v>
      </c>
      <c r="C864" s="266" t="s">
        <v>2342</v>
      </c>
      <c r="D864" s="93" t="s">
        <v>2418</v>
      </c>
      <c r="E864" s="96" t="s">
        <v>2419</v>
      </c>
      <c r="F864" s="339"/>
      <c r="G864" s="97" t="s">
        <v>1</v>
      </c>
      <c r="H864" s="73">
        <v>12</v>
      </c>
      <c r="I864" s="4">
        <v>0</v>
      </c>
      <c r="J864" s="62">
        <f t="shared" si="14"/>
        <v>0</v>
      </c>
      <c r="K864" s="203"/>
      <c r="L864" s="203"/>
    </row>
    <row r="865" spans="1:12" ht="22.5" x14ac:dyDescent="0.25">
      <c r="A865" s="58"/>
      <c r="B865" s="58">
        <f>IF(TRIM(I865)&lt;&gt;"",COUNTA($I$6:I865),"")</f>
        <v>717</v>
      </c>
      <c r="C865" s="266" t="s">
        <v>2342</v>
      </c>
      <c r="D865" s="93" t="s">
        <v>2420</v>
      </c>
      <c r="E865" s="96" t="s">
        <v>2421</v>
      </c>
      <c r="F865" s="339"/>
      <c r="G865" s="97" t="s">
        <v>1</v>
      </c>
      <c r="H865" s="73">
        <v>72</v>
      </c>
      <c r="I865" s="4">
        <v>0</v>
      </c>
      <c r="J865" s="62">
        <f t="shared" si="14"/>
        <v>0</v>
      </c>
      <c r="K865" s="203"/>
      <c r="L865" s="203"/>
    </row>
    <row r="866" spans="1:12" x14ac:dyDescent="0.25">
      <c r="A866" s="58"/>
      <c r="B866" s="58">
        <f>IF(TRIM(I866)&lt;&gt;"",COUNTA($I$6:I866),"")</f>
        <v>718</v>
      </c>
      <c r="C866" s="266" t="s">
        <v>2342</v>
      </c>
      <c r="D866" s="93" t="s">
        <v>2422</v>
      </c>
      <c r="E866" s="96" t="s">
        <v>2423</v>
      </c>
      <c r="F866" s="339"/>
      <c r="G866" s="97" t="s">
        <v>1</v>
      </c>
      <c r="H866" s="73">
        <v>1152</v>
      </c>
      <c r="I866" s="4">
        <v>0</v>
      </c>
      <c r="J866" s="62">
        <f t="shared" si="14"/>
        <v>0</v>
      </c>
      <c r="K866" s="203"/>
      <c r="L866" s="203"/>
    </row>
    <row r="867" spans="1:12" x14ac:dyDescent="0.25">
      <c r="A867" s="58"/>
      <c r="B867" s="58">
        <f>IF(TRIM(I867)&lt;&gt;"",COUNTA($I$6:I867),"")</f>
        <v>719</v>
      </c>
      <c r="C867" s="266" t="s">
        <v>2342</v>
      </c>
      <c r="D867" s="93" t="s">
        <v>2424</v>
      </c>
      <c r="E867" s="96" t="s">
        <v>2425</v>
      </c>
      <c r="F867" s="339"/>
      <c r="G867" s="97" t="s">
        <v>1</v>
      </c>
      <c r="H867" s="73">
        <v>40</v>
      </c>
      <c r="I867" s="4">
        <v>0</v>
      </c>
      <c r="J867" s="62">
        <f t="shared" si="14"/>
        <v>0</v>
      </c>
      <c r="K867" s="203"/>
      <c r="L867" s="203"/>
    </row>
    <row r="868" spans="1:12" x14ac:dyDescent="0.25">
      <c r="A868" s="58"/>
      <c r="B868" s="58">
        <f>IF(TRIM(I868)&lt;&gt;"",COUNTA($I$6:I868),"")</f>
        <v>720</v>
      </c>
      <c r="C868" s="266" t="s">
        <v>2342</v>
      </c>
      <c r="D868" s="93" t="s">
        <v>2426</v>
      </c>
      <c r="E868" s="96" t="s">
        <v>2427</v>
      </c>
      <c r="F868" s="339"/>
      <c r="G868" s="97" t="s">
        <v>1</v>
      </c>
      <c r="H868" s="73">
        <v>144</v>
      </c>
      <c r="I868" s="4">
        <v>0</v>
      </c>
      <c r="J868" s="62">
        <f t="shared" si="14"/>
        <v>0</v>
      </c>
      <c r="K868" s="203"/>
      <c r="L868" s="203"/>
    </row>
    <row r="869" spans="1:12" x14ac:dyDescent="0.25">
      <c r="A869" s="58"/>
      <c r="B869" s="58">
        <f>IF(TRIM(I869)&lt;&gt;"",COUNTA($I$6:I869),"")</f>
        <v>721</v>
      </c>
      <c r="C869" s="266" t="s">
        <v>2342</v>
      </c>
      <c r="D869" s="93" t="s">
        <v>2428</v>
      </c>
      <c r="E869" s="96" t="s">
        <v>2429</v>
      </c>
      <c r="F869" s="339"/>
      <c r="G869" s="97" t="s">
        <v>1</v>
      </c>
      <c r="H869" s="73">
        <v>44</v>
      </c>
      <c r="I869" s="4">
        <v>0</v>
      </c>
      <c r="J869" s="62">
        <f t="shared" si="14"/>
        <v>0</v>
      </c>
      <c r="K869" s="203"/>
      <c r="L869" s="203"/>
    </row>
    <row r="870" spans="1:12" x14ac:dyDescent="0.25">
      <c r="A870" s="58"/>
      <c r="B870" s="58">
        <f>IF(TRIM(I870)&lt;&gt;"",COUNTA($I$6:I870),"")</f>
        <v>722</v>
      </c>
      <c r="C870" s="266" t="s">
        <v>2342</v>
      </c>
      <c r="D870" s="93" t="s">
        <v>2430</v>
      </c>
      <c r="E870" s="96" t="s">
        <v>2431</v>
      </c>
      <c r="F870" s="96"/>
      <c r="G870" s="97" t="s">
        <v>26</v>
      </c>
      <c r="H870" s="73">
        <v>336</v>
      </c>
      <c r="I870" s="4">
        <v>0</v>
      </c>
      <c r="J870" s="62">
        <f t="shared" si="14"/>
        <v>0</v>
      </c>
      <c r="K870" s="203"/>
      <c r="L870" s="203"/>
    </row>
    <row r="871" spans="1:12" x14ac:dyDescent="0.25">
      <c r="A871" s="58"/>
      <c r="B871" s="58">
        <f>IF(TRIM(I871)&lt;&gt;"",COUNTA($I$6:I871),"")</f>
        <v>723</v>
      </c>
      <c r="C871" s="266" t="s">
        <v>2342</v>
      </c>
      <c r="D871" s="93" t="s">
        <v>2432</v>
      </c>
      <c r="E871" s="96" t="s">
        <v>2433</v>
      </c>
      <c r="F871" s="96"/>
      <c r="G871" s="97" t="s">
        <v>1</v>
      </c>
      <c r="H871" s="73">
        <v>252</v>
      </c>
      <c r="I871" s="4">
        <v>0</v>
      </c>
      <c r="J871" s="62">
        <f t="shared" si="14"/>
        <v>0</v>
      </c>
      <c r="K871" s="203"/>
      <c r="L871" s="203"/>
    </row>
    <row r="872" spans="1:12" ht="22.5" x14ac:dyDescent="0.25">
      <c r="A872" s="58"/>
      <c r="B872" s="58">
        <f>IF(TRIM(I872)&lt;&gt;"",COUNTA($I$6:I872),"")</f>
        <v>724</v>
      </c>
      <c r="C872" s="266" t="s">
        <v>2342</v>
      </c>
      <c r="D872" s="93" t="s">
        <v>2434</v>
      </c>
      <c r="E872" s="96" t="s">
        <v>2435</v>
      </c>
      <c r="F872" s="96"/>
      <c r="G872" s="97" t="s">
        <v>1</v>
      </c>
      <c r="H872" s="73">
        <v>21</v>
      </c>
      <c r="I872" s="4">
        <v>0</v>
      </c>
      <c r="J872" s="62">
        <f t="shared" si="14"/>
        <v>0</v>
      </c>
      <c r="K872" s="203"/>
      <c r="L872" s="203"/>
    </row>
    <row r="873" spans="1:12" x14ac:dyDescent="0.25">
      <c r="A873" s="53">
        <v>3</v>
      </c>
      <c r="B873" s="53" t="str">
        <f>IF(TRIM(I873)&lt;&gt;"",COUNTA($I$6:I873),"")</f>
        <v/>
      </c>
      <c r="C873" s="298" t="s">
        <v>2342</v>
      </c>
      <c r="D873" s="111" t="s">
        <v>2348</v>
      </c>
      <c r="E873" s="88" t="s">
        <v>13</v>
      </c>
      <c r="F873" s="88"/>
      <c r="G873" s="90"/>
      <c r="H873" s="91"/>
      <c r="I873" s="103"/>
      <c r="J873" s="205">
        <f>0</f>
        <v>0</v>
      </c>
      <c r="K873" s="203"/>
      <c r="L873" s="203"/>
    </row>
    <row r="874" spans="1:12" x14ac:dyDescent="0.25">
      <c r="A874" s="53">
        <v>3</v>
      </c>
      <c r="B874" s="53" t="str">
        <f>IF(TRIM(I874)&lt;&gt;"",COUNTA($I$6:I874),"")</f>
        <v/>
      </c>
      <c r="C874" s="298" t="s">
        <v>2342</v>
      </c>
      <c r="D874" s="111" t="s">
        <v>2349</v>
      </c>
      <c r="E874" s="88" t="s">
        <v>3</v>
      </c>
      <c r="F874" s="88"/>
      <c r="G874" s="90"/>
      <c r="H874" s="91"/>
      <c r="I874" s="103"/>
      <c r="J874" s="205">
        <f>ROUND(SUM(J875:J885),2)</f>
        <v>0</v>
      </c>
      <c r="K874" s="203"/>
      <c r="L874" s="203"/>
    </row>
    <row r="875" spans="1:12" ht="45" x14ac:dyDescent="0.25">
      <c r="A875" s="58"/>
      <c r="B875" s="58" t="str">
        <f>IF(TRIM(I875)&lt;&gt;"",COUNTA($I$6:I875),"")</f>
        <v/>
      </c>
      <c r="C875" s="266" t="s">
        <v>2342</v>
      </c>
      <c r="D875" s="93" t="s">
        <v>2436</v>
      </c>
      <c r="E875" s="67" t="s">
        <v>2437</v>
      </c>
      <c r="F875" s="67"/>
      <c r="G875" s="206"/>
      <c r="H875" s="78"/>
      <c r="I875" s="208"/>
      <c r="J875" s="62" t="str">
        <f t="shared" si="14"/>
        <v/>
      </c>
      <c r="K875" s="203"/>
      <c r="L875" s="203"/>
    </row>
    <row r="876" spans="1:12" ht="33.75" x14ac:dyDescent="0.25">
      <c r="A876" s="58"/>
      <c r="B876" s="58">
        <f>IF(TRIM(I876)&lt;&gt;"",COUNTA($I$6:I876),"")</f>
        <v>725</v>
      </c>
      <c r="C876" s="266" t="s">
        <v>2342</v>
      </c>
      <c r="D876" s="93" t="s">
        <v>2438</v>
      </c>
      <c r="E876" s="67" t="s">
        <v>2439</v>
      </c>
      <c r="F876" s="67"/>
      <c r="G876" s="206" t="s">
        <v>2</v>
      </c>
      <c r="H876" s="78">
        <v>5</v>
      </c>
      <c r="I876" s="5">
        <v>0</v>
      </c>
      <c r="J876" s="62">
        <f t="shared" si="14"/>
        <v>0</v>
      </c>
      <c r="K876" s="203"/>
      <c r="L876" s="203"/>
    </row>
    <row r="877" spans="1:12" ht="22.5" x14ac:dyDescent="0.25">
      <c r="A877" s="58"/>
      <c r="B877" s="58">
        <f>IF(TRIM(I877)&lt;&gt;"",COUNTA($I$6:I877),"")</f>
        <v>726</v>
      </c>
      <c r="C877" s="266" t="s">
        <v>2342</v>
      </c>
      <c r="D877" s="93" t="s">
        <v>2440</v>
      </c>
      <c r="E877" s="209" t="s">
        <v>2441</v>
      </c>
      <c r="F877" s="67"/>
      <c r="G877" s="206" t="s">
        <v>1</v>
      </c>
      <c r="H877" s="78">
        <v>10</v>
      </c>
      <c r="I877" s="5">
        <v>0</v>
      </c>
      <c r="J877" s="62">
        <f t="shared" si="14"/>
        <v>0</v>
      </c>
      <c r="K877" s="203"/>
      <c r="L877" s="203"/>
    </row>
    <row r="878" spans="1:12" ht="22.5" x14ac:dyDescent="0.25">
      <c r="A878" s="58"/>
      <c r="B878" s="58">
        <f>IF(TRIM(I878)&lt;&gt;"",COUNTA($I$6:I878),"")</f>
        <v>727</v>
      </c>
      <c r="C878" s="266" t="s">
        <v>2342</v>
      </c>
      <c r="D878" s="93" t="s">
        <v>2442</v>
      </c>
      <c r="E878" s="209" t="s">
        <v>2443</v>
      </c>
      <c r="F878" s="67"/>
      <c r="G878" s="206" t="s">
        <v>1</v>
      </c>
      <c r="H878" s="78">
        <v>2</v>
      </c>
      <c r="I878" s="5">
        <v>0</v>
      </c>
      <c r="J878" s="62">
        <f t="shared" si="14"/>
        <v>0</v>
      </c>
      <c r="K878" s="203"/>
      <c r="L878" s="203"/>
    </row>
    <row r="879" spans="1:12" x14ac:dyDescent="0.25">
      <c r="A879" s="58"/>
      <c r="B879" s="58">
        <f>IF(TRIM(I879)&lt;&gt;"",COUNTA($I$6:I879),"")</f>
        <v>728</v>
      </c>
      <c r="C879" s="266" t="s">
        <v>2342</v>
      </c>
      <c r="D879" s="93" t="s">
        <v>2444</v>
      </c>
      <c r="E879" s="209" t="s">
        <v>52</v>
      </c>
      <c r="F879" s="67"/>
      <c r="G879" s="206" t="s">
        <v>1</v>
      </c>
      <c r="H879" s="78">
        <v>3</v>
      </c>
      <c r="I879" s="5">
        <v>0</v>
      </c>
      <c r="J879" s="62">
        <f t="shared" si="14"/>
        <v>0</v>
      </c>
      <c r="K879" s="203"/>
      <c r="L879" s="203"/>
    </row>
    <row r="880" spans="1:12" ht="45" x14ac:dyDescent="0.25">
      <c r="A880" s="58"/>
      <c r="B880" s="58">
        <f>IF(TRIM(I880)&lt;&gt;"",COUNTA($I$6:I880),"")</f>
        <v>729</v>
      </c>
      <c r="C880" s="266" t="s">
        <v>2342</v>
      </c>
      <c r="D880" s="93" t="s">
        <v>2445</v>
      </c>
      <c r="E880" s="209" t="s">
        <v>54</v>
      </c>
      <c r="F880" s="67"/>
      <c r="G880" s="206" t="s">
        <v>1</v>
      </c>
      <c r="H880" s="78">
        <v>2</v>
      </c>
      <c r="I880" s="5">
        <v>0</v>
      </c>
      <c r="J880" s="62">
        <f t="shared" si="14"/>
        <v>0</v>
      </c>
      <c r="K880" s="203"/>
      <c r="L880" s="203"/>
    </row>
    <row r="881" spans="1:12" x14ac:dyDescent="0.25">
      <c r="A881" s="58"/>
      <c r="B881" s="58">
        <f>IF(TRIM(I881)&lt;&gt;"",COUNTA($I$6:I881),"")</f>
        <v>730</v>
      </c>
      <c r="C881" s="266" t="s">
        <v>2342</v>
      </c>
      <c r="D881" s="93" t="s">
        <v>2446</v>
      </c>
      <c r="E881" s="209" t="s">
        <v>57</v>
      </c>
      <c r="F881" s="67"/>
      <c r="G881" s="206" t="s">
        <v>1</v>
      </c>
      <c r="H881" s="78">
        <v>3</v>
      </c>
      <c r="I881" s="5">
        <v>0</v>
      </c>
      <c r="J881" s="62">
        <f t="shared" si="14"/>
        <v>0</v>
      </c>
      <c r="K881" s="203"/>
      <c r="L881" s="203"/>
    </row>
    <row r="882" spans="1:12" ht="67.5" x14ac:dyDescent="0.25">
      <c r="A882" s="58"/>
      <c r="B882" s="58">
        <f>IF(TRIM(I882)&lt;&gt;"",COUNTA($I$6:I882),"")</f>
        <v>731</v>
      </c>
      <c r="C882" s="266" t="s">
        <v>2342</v>
      </c>
      <c r="D882" s="93" t="s">
        <v>2447</v>
      </c>
      <c r="E882" s="209" t="s">
        <v>2448</v>
      </c>
      <c r="F882" s="67"/>
      <c r="G882" s="206" t="s">
        <v>26</v>
      </c>
      <c r="H882" s="78">
        <v>400</v>
      </c>
      <c r="I882" s="5">
        <v>0</v>
      </c>
      <c r="J882" s="62">
        <f t="shared" si="14"/>
        <v>0</v>
      </c>
      <c r="K882" s="203"/>
      <c r="L882" s="203"/>
    </row>
    <row r="883" spans="1:12" ht="112.5" x14ac:dyDescent="0.25">
      <c r="A883" s="58"/>
      <c r="B883" s="58">
        <f>IF(TRIM(I883)&lt;&gt;"",COUNTA($I$6:I883),"")</f>
        <v>732</v>
      </c>
      <c r="C883" s="266" t="s">
        <v>2342</v>
      </c>
      <c r="D883" s="93" t="s">
        <v>2449</v>
      </c>
      <c r="E883" s="209" t="s">
        <v>2450</v>
      </c>
      <c r="F883" s="67" t="s">
        <v>2451</v>
      </c>
      <c r="G883" s="206" t="s">
        <v>26</v>
      </c>
      <c r="H883" s="65">
        <v>40</v>
      </c>
      <c r="I883" s="5">
        <v>0</v>
      </c>
      <c r="J883" s="62">
        <f t="shared" si="14"/>
        <v>0</v>
      </c>
      <c r="K883" s="203"/>
      <c r="L883" s="203"/>
    </row>
    <row r="884" spans="1:12" ht="67.5" x14ac:dyDescent="0.25">
      <c r="A884" s="58"/>
      <c r="B884" s="58">
        <f>IF(TRIM(I884)&lt;&gt;"",COUNTA($I$6:I884),"")</f>
        <v>733</v>
      </c>
      <c r="C884" s="266" t="s">
        <v>2342</v>
      </c>
      <c r="D884" s="93" t="s">
        <v>2452</v>
      </c>
      <c r="E884" s="209" t="s">
        <v>2453</v>
      </c>
      <c r="F884" s="67"/>
      <c r="G884" s="206" t="s">
        <v>1</v>
      </c>
      <c r="H884" s="65">
        <v>6</v>
      </c>
      <c r="I884" s="5">
        <v>0</v>
      </c>
      <c r="J884" s="62">
        <f t="shared" si="14"/>
        <v>0</v>
      </c>
      <c r="K884" s="203"/>
      <c r="L884" s="203"/>
    </row>
    <row r="885" spans="1:12" ht="22.5" x14ac:dyDescent="0.25">
      <c r="A885" s="58"/>
      <c r="B885" s="58">
        <f>IF(TRIM(I885)&lt;&gt;"",COUNTA($I$6:I885),"")</f>
        <v>734</v>
      </c>
      <c r="C885" s="266" t="s">
        <v>2342</v>
      </c>
      <c r="D885" s="93" t="s">
        <v>2454</v>
      </c>
      <c r="E885" s="67" t="s">
        <v>2455</v>
      </c>
      <c r="F885" s="67"/>
      <c r="G885" s="210" t="s">
        <v>26</v>
      </c>
      <c r="H885" s="78">
        <v>600</v>
      </c>
      <c r="I885" s="5">
        <v>0</v>
      </c>
      <c r="J885" s="62">
        <f t="shared" si="14"/>
        <v>0</v>
      </c>
      <c r="K885" s="203"/>
      <c r="L885" s="203"/>
    </row>
    <row r="886" spans="1:12" x14ac:dyDescent="0.25">
      <c r="A886" s="53">
        <v>3</v>
      </c>
      <c r="B886" s="53" t="str">
        <f>IF(TRIM(I886)&lt;&gt;"",COUNTA($I$6:I886),"")</f>
        <v/>
      </c>
      <c r="C886" s="298" t="s">
        <v>2342</v>
      </c>
      <c r="D886" s="111" t="s">
        <v>2350</v>
      </c>
      <c r="E886" s="88" t="s">
        <v>15</v>
      </c>
      <c r="F886" s="88"/>
      <c r="G886" s="90"/>
      <c r="H886" s="91"/>
      <c r="I886" s="103"/>
      <c r="J886" s="205">
        <f>ROUND(SUM(J887:J888),2)</f>
        <v>0</v>
      </c>
      <c r="K886" s="203"/>
      <c r="L886" s="203"/>
    </row>
    <row r="887" spans="1:12" ht="33.75" x14ac:dyDescent="0.25">
      <c r="A887" s="58"/>
      <c r="B887" s="58">
        <f>IF(TRIM(I887)&lt;&gt;"",COUNTA($I$6:I887),"")</f>
        <v>735</v>
      </c>
      <c r="C887" s="266" t="s">
        <v>2342</v>
      </c>
      <c r="D887" s="93" t="s">
        <v>2456</v>
      </c>
      <c r="E887" s="67" t="s">
        <v>3130</v>
      </c>
      <c r="F887" s="311"/>
      <c r="G887" s="97" t="s">
        <v>2</v>
      </c>
      <c r="H887" s="78">
        <v>1</v>
      </c>
      <c r="I887" s="5">
        <v>0</v>
      </c>
      <c r="J887" s="62">
        <f t="shared" ref="J887:J937" si="15">IF(ISNUMBER(H887),ROUND(H887*I887,2),"")</f>
        <v>0</v>
      </c>
      <c r="K887" s="203"/>
      <c r="L887" s="203"/>
    </row>
    <row r="888" spans="1:12" x14ac:dyDescent="0.25">
      <c r="A888" s="58"/>
      <c r="B888" s="58">
        <f>IF(TRIM(I888)&lt;&gt;"",COUNTA($I$6:I888),"")</f>
        <v>736</v>
      </c>
      <c r="C888" s="266" t="s">
        <v>2342</v>
      </c>
      <c r="D888" s="93" t="s">
        <v>2457</v>
      </c>
      <c r="E888" s="67" t="s">
        <v>2458</v>
      </c>
      <c r="F888" s="67"/>
      <c r="G888" s="97" t="s">
        <v>2</v>
      </c>
      <c r="H888" s="78">
        <v>1</v>
      </c>
      <c r="I888" s="5">
        <v>0</v>
      </c>
      <c r="J888" s="62">
        <f t="shared" si="15"/>
        <v>0</v>
      </c>
      <c r="K888" s="203"/>
      <c r="L888" s="203"/>
    </row>
    <row r="889" spans="1:12" x14ac:dyDescent="0.25">
      <c r="A889" s="40">
        <v>1</v>
      </c>
      <c r="B889" s="40" t="str">
        <f>IF(TRIM(I889)&lt;&gt;"",COUNTA($I$6:I889),"")</f>
        <v/>
      </c>
      <c r="C889" s="296" t="s">
        <v>706</v>
      </c>
      <c r="D889" s="313" t="s">
        <v>707</v>
      </c>
      <c r="E889" s="319" t="s">
        <v>3126</v>
      </c>
      <c r="F889" s="332"/>
      <c r="G889" s="342"/>
      <c r="H889" s="344"/>
      <c r="I889" s="345"/>
      <c r="J889" s="346">
        <f>J890</f>
        <v>0</v>
      </c>
      <c r="K889" s="211"/>
      <c r="L889" s="211"/>
    </row>
    <row r="890" spans="1:12" x14ac:dyDescent="0.25">
      <c r="A890" s="46">
        <v>2</v>
      </c>
      <c r="B890" s="46" t="str">
        <f>IF(TRIM(I890)&lt;&gt;"",COUNTA($I$6:I890),"")</f>
        <v/>
      </c>
      <c r="C890" s="297" t="s">
        <v>706</v>
      </c>
      <c r="D890" s="47" t="s">
        <v>709</v>
      </c>
      <c r="E890" s="83" t="s">
        <v>708</v>
      </c>
      <c r="F890" s="84"/>
      <c r="G890" s="48"/>
      <c r="H890" s="49"/>
      <c r="I890" s="50"/>
      <c r="J890" s="50">
        <f>J894+J903+J957+J980</f>
        <v>0</v>
      </c>
      <c r="K890" s="212"/>
    </row>
    <row r="891" spans="1:12" ht="67.5" x14ac:dyDescent="0.25">
      <c r="A891" s="58"/>
      <c r="B891" s="58" t="str">
        <f>IF(TRIM(I891)&lt;&gt;"",COUNTA($I$6:I891),"")</f>
        <v/>
      </c>
      <c r="C891" s="166"/>
      <c r="D891" s="164"/>
      <c r="E891" s="165"/>
      <c r="F891" s="165" t="s">
        <v>2505</v>
      </c>
      <c r="G891" s="167"/>
      <c r="H891" s="110"/>
      <c r="I891" s="168"/>
      <c r="J891" s="62"/>
      <c r="K891" s="212"/>
    </row>
    <row r="892" spans="1:12" ht="33.75" x14ac:dyDescent="0.25">
      <c r="A892" s="58"/>
      <c r="B892" s="58" t="str">
        <f>IF(TRIM(I892)&lt;&gt;"",COUNTA($I$6:I892),"")</f>
        <v/>
      </c>
      <c r="C892" s="166"/>
      <c r="D892" s="164"/>
      <c r="E892" s="165"/>
      <c r="F892" s="165" t="s">
        <v>2506</v>
      </c>
      <c r="G892" s="167"/>
      <c r="H892" s="110"/>
      <c r="I892" s="168"/>
      <c r="J892" s="62"/>
      <c r="K892" s="212"/>
    </row>
    <row r="893" spans="1:12" ht="67.5" x14ac:dyDescent="0.25">
      <c r="A893" s="58"/>
      <c r="B893" s="58" t="str">
        <f>IF(TRIM(I893)&lt;&gt;"",COUNTA($I$6:I893),"")</f>
        <v/>
      </c>
      <c r="C893" s="166"/>
      <c r="D893" s="164"/>
      <c r="E893" s="165"/>
      <c r="F893" s="165" t="s">
        <v>2507</v>
      </c>
      <c r="G893" s="167"/>
      <c r="H893" s="110"/>
      <c r="I893" s="168"/>
      <c r="J893" s="62"/>
      <c r="K893" s="212"/>
    </row>
    <row r="894" spans="1:12" x14ac:dyDescent="0.25">
      <c r="A894" s="53">
        <v>3</v>
      </c>
      <c r="B894" s="53" t="str">
        <f>IF(TRIM(I894)&lt;&gt;"",COUNTA($I$6:I894),"")</f>
        <v/>
      </c>
      <c r="C894" s="298" t="s">
        <v>706</v>
      </c>
      <c r="D894" s="111" t="s">
        <v>276</v>
      </c>
      <c r="E894" s="88" t="s">
        <v>710</v>
      </c>
      <c r="F894" s="88"/>
      <c r="G894" s="90"/>
      <c r="H894" s="91"/>
      <c r="I894" s="103"/>
      <c r="J894" s="205">
        <f>ROUND(SUM(J895:J902),2)</f>
        <v>0</v>
      </c>
    </row>
    <row r="895" spans="1:12" ht="101.25" x14ac:dyDescent="0.25">
      <c r="A895" s="58"/>
      <c r="B895" s="58" t="str">
        <f>IF(TRIM(I895)&lt;&gt;"",COUNTA($I$6:I895),"")</f>
        <v/>
      </c>
      <c r="C895" s="266" t="s">
        <v>706</v>
      </c>
      <c r="D895" s="93" t="s">
        <v>716</v>
      </c>
      <c r="E895" s="96"/>
      <c r="F895" s="96" t="s">
        <v>717</v>
      </c>
      <c r="G895" s="97"/>
      <c r="H895" s="101"/>
      <c r="I895" s="213"/>
      <c r="J895" s="62" t="str">
        <f t="shared" si="15"/>
        <v/>
      </c>
    </row>
    <row r="896" spans="1:12" ht="90" x14ac:dyDescent="0.25">
      <c r="A896" s="58"/>
      <c r="B896" s="58" t="str">
        <f>IF(TRIM(I896)&lt;&gt;"",COUNTA($I$6:I896),"")</f>
        <v/>
      </c>
      <c r="C896" s="299"/>
      <c r="D896" s="93" t="s">
        <v>718</v>
      </c>
      <c r="E896" s="96"/>
      <c r="F896" s="96" t="s">
        <v>719</v>
      </c>
      <c r="G896" s="97"/>
      <c r="H896" s="101"/>
      <c r="I896" s="213"/>
      <c r="J896" s="62" t="str">
        <f t="shared" si="15"/>
        <v/>
      </c>
    </row>
    <row r="897" spans="1:10" x14ac:dyDescent="0.25">
      <c r="A897" s="58"/>
      <c r="B897" s="58">
        <f>IF(TRIM(I897)&lt;&gt;"",COUNTA($I$6:I897),"")</f>
        <v>737</v>
      </c>
      <c r="C897" s="266" t="s">
        <v>706</v>
      </c>
      <c r="D897" s="93" t="s">
        <v>720</v>
      </c>
      <c r="E897" s="96" t="s">
        <v>721</v>
      </c>
      <c r="F897" s="96" t="s">
        <v>722</v>
      </c>
      <c r="G897" s="94" t="s">
        <v>25</v>
      </c>
      <c r="H897" s="61">
        <v>10</v>
      </c>
      <c r="I897" s="4">
        <v>0</v>
      </c>
      <c r="J897" s="62">
        <f t="shared" si="15"/>
        <v>0</v>
      </c>
    </row>
    <row r="898" spans="1:10" ht="33.75" x14ac:dyDescent="0.25">
      <c r="A898" s="58"/>
      <c r="B898" s="58">
        <f>IF(TRIM(I898)&lt;&gt;"",COUNTA($I$6:I898),"")</f>
        <v>738</v>
      </c>
      <c r="C898" s="266" t="s">
        <v>706</v>
      </c>
      <c r="D898" s="93" t="s">
        <v>723</v>
      </c>
      <c r="E898" s="96" t="s">
        <v>724</v>
      </c>
      <c r="F898" s="96" t="s">
        <v>725</v>
      </c>
      <c r="G898" s="94" t="s">
        <v>25</v>
      </c>
      <c r="H898" s="61">
        <v>250</v>
      </c>
      <c r="I898" s="4">
        <v>0</v>
      </c>
      <c r="J898" s="62">
        <f t="shared" si="15"/>
        <v>0</v>
      </c>
    </row>
    <row r="899" spans="1:10" x14ac:dyDescent="0.25">
      <c r="A899" s="58"/>
      <c r="B899" s="58">
        <f>IF(TRIM(I899)&lt;&gt;"",COUNTA($I$6:I899),"")</f>
        <v>739</v>
      </c>
      <c r="C899" s="266" t="s">
        <v>706</v>
      </c>
      <c r="D899" s="93" t="s">
        <v>726</v>
      </c>
      <c r="E899" s="96" t="s">
        <v>727</v>
      </c>
      <c r="F899" s="96"/>
      <c r="G899" s="94" t="s">
        <v>25</v>
      </c>
      <c r="H899" s="214">
        <v>570</v>
      </c>
      <c r="I899" s="12">
        <v>0</v>
      </c>
      <c r="J899" s="62">
        <f t="shared" si="15"/>
        <v>0</v>
      </c>
    </row>
    <row r="900" spans="1:10" x14ac:dyDescent="0.25">
      <c r="A900" s="58"/>
      <c r="B900" s="58">
        <f>IF(TRIM(I900)&lt;&gt;"",COUNTA($I$6:I900),"")</f>
        <v>740</v>
      </c>
      <c r="C900" s="266" t="s">
        <v>706</v>
      </c>
      <c r="D900" s="93" t="s">
        <v>728</v>
      </c>
      <c r="E900" s="96" t="s">
        <v>729</v>
      </c>
      <c r="F900" s="96"/>
      <c r="G900" s="94" t="s">
        <v>25</v>
      </c>
      <c r="H900" s="214">
        <v>550</v>
      </c>
      <c r="I900" s="12">
        <v>0</v>
      </c>
      <c r="J900" s="62">
        <f t="shared" si="15"/>
        <v>0</v>
      </c>
    </row>
    <row r="901" spans="1:10" x14ac:dyDescent="0.25">
      <c r="A901" s="58"/>
      <c r="B901" s="58">
        <f>IF(TRIM(I901)&lt;&gt;"",COUNTA($I$6:I901),"")</f>
        <v>741</v>
      </c>
      <c r="C901" s="266" t="s">
        <v>706</v>
      </c>
      <c r="D901" s="93" t="s">
        <v>730</v>
      </c>
      <c r="E901" s="96" t="s">
        <v>731</v>
      </c>
      <c r="F901" s="96"/>
      <c r="G901" s="94" t="s">
        <v>25</v>
      </c>
      <c r="H901" s="214">
        <v>713</v>
      </c>
      <c r="I901" s="12">
        <v>0</v>
      </c>
      <c r="J901" s="62">
        <f t="shared" si="15"/>
        <v>0</v>
      </c>
    </row>
    <row r="902" spans="1:10" x14ac:dyDescent="0.25">
      <c r="A902" s="58"/>
      <c r="B902" s="58">
        <f>IF(TRIM(I902)&lt;&gt;"",COUNTA($I$6:I902),"")</f>
        <v>742</v>
      </c>
      <c r="C902" s="266" t="s">
        <v>706</v>
      </c>
      <c r="D902" s="93" t="s">
        <v>732</v>
      </c>
      <c r="E902" s="96" t="s">
        <v>733</v>
      </c>
      <c r="F902" s="96"/>
      <c r="G902" s="94" t="s">
        <v>25</v>
      </c>
      <c r="H902" s="61">
        <v>755</v>
      </c>
      <c r="I902" s="4">
        <v>0</v>
      </c>
      <c r="J902" s="62">
        <f t="shared" si="15"/>
        <v>0</v>
      </c>
    </row>
    <row r="903" spans="1:10" x14ac:dyDescent="0.25">
      <c r="A903" s="53">
        <v>3</v>
      </c>
      <c r="B903" s="53" t="str">
        <f>IF(TRIM(I903)&lt;&gt;"",COUNTA($I$6:I903),"")</f>
        <v/>
      </c>
      <c r="C903" s="298" t="s">
        <v>706</v>
      </c>
      <c r="D903" s="111" t="s">
        <v>711</v>
      </c>
      <c r="E903" s="88" t="s">
        <v>32</v>
      </c>
      <c r="F903" s="88"/>
      <c r="G903" s="90"/>
      <c r="H903" s="91"/>
      <c r="I903" s="103"/>
      <c r="J903" s="205">
        <f>ROUND(SUM(J904:J956),2)</f>
        <v>0</v>
      </c>
    </row>
    <row r="904" spans="1:10" ht="33.75" x14ac:dyDescent="0.25">
      <c r="A904" s="58"/>
      <c r="B904" s="58" t="str">
        <f>IF(TRIM(I904)&lt;&gt;"",COUNTA($I$6:I904),"")</f>
        <v/>
      </c>
      <c r="C904" s="266" t="s">
        <v>706</v>
      </c>
      <c r="D904" s="93" t="s">
        <v>734</v>
      </c>
      <c r="E904" s="96" t="s">
        <v>735</v>
      </c>
      <c r="F904" s="96"/>
      <c r="G904" s="97"/>
      <c r="H904" s="101"/>
      <c r="I904" s="215"/>
      <c r="J904" s="62" t="str">
        <f t="shared" si="15"/>
        <v/>
      </c>
    </row>
    <row r="905" spans="1:10" ht="22.5" x14ac:dyDescent="0.25">
      <c r="A905" s="58"/>
      <c r="B905" s="58" t="str">
        <f>IF(TRIM(I905)&lt;&gt;"",COUNTA($I$6:I905),"")</f>
        <v/>
      </c>
      <c r="C905" s="266" t="s">
        <v>706</v>
      </c>
      <c r="D905" s="93" t="s">
        <v>736</v>
      </c>
      <c r="E905" s="96" t="s">
        <v>737</v>
      </c>
      <c r="F905" s="96" t="s">
        <v>738</v>
      </c>
      <c r="G905" s="97"/>
      <c r="H905" s="101"/>
      <c r="I905" s="215"/>
      <c r="J905" s="62" t="str">
        <f t="shared" si="15"/>
        <v/>
      </c>
    </row>
    <row r="906" spans="1:10" ht="101.25" x14ac:dyDescent="0.25">
      <c r="A906" s="58"/>
      <c r="B906" s="58" t="str">
        <f>IF(TRIM(I906)&lt;&gt;"",COUNTA($I$6:I906),"")</f>
        <v/>
      </c>
      <c r="C906" s="266" t="s">
        <v>706</v>
      </c>
      <c r="D906" s="93" t="s">
        <v>739</v>
      </c>
      <c r="E906" s="96" t="s">
        <v>740</v>
      </c>
      <c r="F906" s="96" t="s">
        <v>741</v>
      </c>
      <c r="G906" s="97"/>
      <c r="H906" s="214"/>
      <c r="I906" s="213"/>
      <c r="J906" s="62" t="str">
        <f t="shared" si="15"/>
        <v/>
      </c>
    </row>
    <row r="907" spans="1:10" ht="22.5" x14ac:dyDescent="0.25">
      <c r="A907" s="58"/>
      <c r="B907" s="58">
        <f>IF(TRIM(I907)&lt;&gt;"",COUNTA($I$6:I907),"")</f>
        <v>743</v>
      </c>
      <c r="C907" s="266" t="s">
        <v>706</v>
      </c>
      <c r="D907" s="93" t="s">
        <v>742</v>
      </c>
      <c r="E907" s="96" t="s">
        <v>743</v>
      </c>
      <c r="F907" s="96"/>
      <c r="G907" s="94" t="s">
        <v>2</v>
      </c>
      <c r="H907" s="61">
        <v>1</v>
      </c>
      <c r="I907" s="4">
        <v>0</v>
      </c>
      <c r="J907" s="62">
        <f t="shared" si="15"/>
        <v>0</v>
      </c>
    </row>
    <row r="908" spans="1:10" x14ac:dyDescent="0.25">
      <c r="A908" s="58"/>
      <c r="B908" s="58">
        <f>IF(TRIM(I908)&lt;&gt;"",COUNTA($I$6:I908),"")</f>
        <v>744</v>
      </c>
      <c r="C908" s="266" t="s">
        <v>706</v>
      </c>
      <c r="D908" s="93" t="s">
        <v>744</v>
      </c>
      <c r="E908" s="96" t="s">
        <v>745</v>
      </c>
      <c r="F908" s="96"/>
      <c r="G908" s="94" t="s">
        <v>1</v>
      </c>
      <c r="H908" s="61">
        <v>50</v>
      </c>
      <c r="I908" s="4">
        <v>0</v>
      </c>
      <c r="J908" s="62">
        <f t="shared" si="15"/>
        <v>0</v>
      </c>
    </row>
    <row r="909" spans="1:10" ht="33.75" x14ac:dyDescent="0.25">
      <c r="A909" s="58"/>
      <c r="B909" s="58">
        <f>IF(TRIM(I909)&lt;&gt;"",COUNTA($I$6:I909),"")</f>
        <v>745</v>
      </c>
      <c r="C909" s="266" t="s">
        <v>706</v>
      </c>
      <c r="D909" s="93" t="s">
        <v>746</v>
      </c>
      <c r="E909" s="96" t="s">
        <v>747</v>
      </c>
      <c r="F909" s="96" t="s">
        <v>748</v>
      </c>
      <c r="G909" s="97" t="s">
        <v>403</v>
      </c>
      <c r="H909" s="61">
        <v>125</v>
      </c>
      <c r="I909" s="4">
        <v>0</v>
      </c>
      <c r="J909" s="62">
        <f t="shared" si="15"/>
        <v>0</v>
      </c>
    </row>
    <row r="910" spans="1:10" ht="22.5" x14ac:dyDescent="0.25">
      <c r="A910" s="58"/>
      <c r="B910" s="58">
        <f>IF(TRIM(I910)&lt;&gt;"",COUNTA($I$6:I910),"")</f>
        <v>746</v>
      </c>
      <c r="C910" s="299"/>
      <c r="D910" s="93" t="s">
        <v>749</v>
      </c>
      <c r="E910" s="67" t="s">
        <v>750</v>
      </c>
      <c r="F910" s="67" t="s">
        <v>751</v>
      </c>
      <c r="G910" s="97" t="s">
        <v>26</v>
      </c>
      <c r="H910" s="61">
        <v>150</v>
      </c>
      <c r="I910" s="4">
        <v>0</v>
      </c>
      <c r="J910" s="62">
        <f t="shared" si="15"/>
        <v>0</v>
      </c>
    </row>
    <row r="911" spans="1:10" ht="45" x14ac:dyDescent="0.25">
      <c r="A911" s="58"/>
      <c r="B911" s="58">
        <f>IF(TRIM(I911)&lt;&gt;"",COUNTA($I$6:I911),"")</f>
        <v>747</v>
      </c>
      <c r="C911" s="266" t="s">
        <v>706</v>
      </c>
      <c r="D911" s="93" t="s">
        <v>752</v>
      </c>
      <c r="E911" s="96" t="s">
        <v>753</v>
      </c>
      <c r="F911" s="96"/>
      <c r="G911" s="97" t="s">
        <v>26</v>
      </c>
      <c r="H911" s="61">
        <v>150</v>
      </c>
      <c r="I911" s="4">
        <v>0</v>
      </c>
      <c r="J911" s="62">
        <f t="shared" si="15"/>
        <v>0</v>
      </c>
    </row>
    <row r="912" spans="1:10" ht="33.75" x14ac:dyDescent="0.25">
      <c r="A912" s="58"/>
      <c r="B912" s="58">
        <f>IF(TRIM(I912)&lt;&gt;"",COUNTA($I$6:I912),"")</f>
        <v>748</v>
      </c>
      <c r="C912" s="266" t="s">
        <v>706</v>
      </c>
      <c r="D912" s="93" t="s">
        <v>754</v>
      </c>
      <c r="E912" s="96" t="s">
        <v>755</v>
      </c>
      <c r="F912" s="96"/>
      <c r="G912" s="97" t="s">
        <v>26</v>
      </c>
      <c r="H912" s="214">
        <v>150</v>
      </c>
      <c r="I912" s="12">
        <v>0</v>
      </c>
      <c r="J912" s="62">
        <f t="shared" si="15"/>
        <v>0</v>
      </c>
    </row>
    <row r="913" spans="1:10" ht="22.5" x14ac:dyDescent="0.25">
      <c r="A913" s="58"/>
      <c r="B913" s="58">
        <f>IF(TRIM(I913)&lt;&gt;"",COUNTA($I$6:I913),"")</f>
        <v>749</v>
      </c>
      <c r="C913" s="266" t="s">
        <v>706</v>
      </c>
      <c r="D913" s="93" t="s">
        <v>756</v>
      </c>
      <c r="E913" s="96" t="s">
        <v>757</v>
      </c>
      <c r="F913" s="96"/>
      <c r="G913" s="97" t="s">
        <v>26</v>
      </c>
      <c r="H913" s="214">
        <v>150</v>
      </c>
      <c r="I913" s="12">
        <v>0</v>
      </c>
      <c r="J913" s="62">
        <f t="shared" si="15"/>
        <v>0</v>
      </c>
    </row>
    <row r="914" spans="1:10" ht="33.75" x14ac:dyDescent="0.25">
      <c r="A914" s="58"/>
      <c r="B914" s="58">
        <f>IF(TRIM(I914)&lt;&gt;"",COUNTA($I$6:I914),"")</f>
        <v>750</v>
      </c>
      <c r="C914" s="266" t="s">
        <v>706</v>
      </c>
      <c r="D914" s="93" t="s">
        <v>758</v>
      </c>
      <c r="E914" s="96" t="s">
        <v>759</v>
      </c>
      <c r="F914" s="96"/>
      <c r="G914" s="97" t="s">
        <v>26</v>
      </c>
      <c r="H914" s="61">
        <v>80</v>
      </c>
      <c r="I914" s="4">
        <v>0</v>
      </c>
      <c r="J914" s="62">
        <f t="shared" si="15"/>
        <v>0</v>
      </c>
    </row>
    <row r="915" spans="1:10" ht="33.75" x14ac:dyDescent="0.25">
      <c r="A915" s="58"/>
      <c r="B915" s="58">
        <f>IF(TRIM(I915)&lt;&gt;"",COUNTA($I$6:I915),"")</f>
        <v>751</v>
      </c>
      <c r="C915" s="266" t="s">
        <v>706</v>
      </c>
      <c r="D915" s="93" t="s">
        <v>760</v>
      </c>
      <c r="E915" s="100" t="s">
        <v>761</v>
      </c>
      <c r="F915" s="96"/>
      <c r="G915" s="97" t="s">
        <v>26</v>
      </c>
      <c r="H915" s="61">
        <v>51</v>
      </c>
      <c r="I915" s="4">
        <v>0</v>
      </c>
      <c r="J915" s="62">
        <f t="shared" si="15"/>
        <v>0</v>
      </c>
    </row>
    <row r="916" spans="1:10" ht="22.5" x14ac:dyDescent="0.25">
      <c r="A916" s="58"/>
      <c r="B916" s="58">
        <f>IF(TRIM(I916)&lt;&gt;"",COUNTA($I$6:I916),"")</f>
        <v>752</v>
      </c>
      <c r="C916" s="266" t="s">
        <v>706</v>
      </c>
      <c r="D916" s="93" t="s">
        <v>762</v>
      </c>
      <c r="E916" s="100" t="s">
        <v>763</v>
      </c>
      <c r="F916" s="96"/>
      <c r="G916" s="97" t="s">
        <v>1</v>
      </c>
      <c r="H916" s="61">
        <v>6</v>
      </c>
      <c r="I916" s="4">
        <v>0</v>
      </c>
      <c r="J916" s="62">
        <f t="shared" si="15"/>
        <v>0</v>
      </c>
    </row>
    <row r="917" spans="1:10" ht="33.75" x14ac:dyDescent="0.25">
      <c r="A917" s="58"/>
      <c r="B917" s="58">
        <f>IF(TRIM(I917)&lt;&gt;"",COUNTA($I$6:I917),"")</f>
        <v>753</v>
      </c>
      <c r="C917" s="266" t="s">
        <v>706</v>
      </c>
      <c r="D917" s="93" t="s">
        <v>764</v>
      </c>
      <c r="E917" s="100" t="s">
        <v>765</v>
      </c>
      <c r="F917" s="96"/>
      <c r="G917" s="97" t="s">
        <v>26</v>
      </c>
      <c r="H917" s="61">
        <v>14</v>
      </c>
      <c r="I917" s="4">
        <v>0</v>
      </c>
      <c r="J917" s="62">
        <f t="shared" si="15"/>
        <v>0</v>
      </c>
    </row>
    <row r="918" spans="1:10" ht="33.75" x14ac:dyDescent="0.25">
      <c r="A918" s="58"/>
      <c r="B918" s="58">
        <f>IF(TRIM(I918)&lt;&gt;"",COUNTA($I$6:I918),"")</f>
        <v>754</v>
      </c>
      <c r="C918" s="266" t="s">
        <v>706</v>
      </c>
      <c r="D918" s="93" t="s">
        <v>766</v>
      </c>
      <c r="E918" s="100" t="s">
        <v>767</v>
      </c>
      <c r="F918" s="96"/>
      <c r="G918" s="97" t="s">
        <v>26</v>
      </c>
      <c r="H918" s="61">
        <v>172</v>
      </c>
      <c r="I918" s="4">
        <v>0</v>
      </c>
      <c r="J918" s="62">
        <f t="shared" si="15"/>
        <v>0</v>
      </c>
    </row>
    <row r="919" spans="1:10" ht="33.75" x14ac:dyDescent="0.25">
      <c r="A919" s="58"/>
      <c r="B919" s="58">
        <f>IF(TRIM(I919)&lt;&gt;"",COUNTA($I$6:I919),"")</f>
        <v>755</v>
      </c>
      <c r="C919" s="266" t="s">
        <v>706</v>
      </c>
      <c r="D919" s="93" t="s">
        <v>768</v>
      </c>
      <c r="E919" s="100" t="s">
        <v>769</v>
      </c>
      <c r="F919" s="96"/>
      <c r="G919" s="97" t="s">
        <v>26</v>
      </c>
      <c r="H919" s="61">
        <v>112</v>
      </c>
      <c r="I919" s="4">
        <v>0</v>
      </c>
      <c r="J919" s="62">
        <f t="shared" si="15"/>
        <v>0</v>
      </c>
    </row>
    <row r="920" spans="1:10" x14ac:dyDescent="0.25">
      <c r="A920" s="58"/>
      <c r="B920" s="58">
        <f>IF(TRIM(I920)&lt;&gt;"",COUNTA($I$6:I920),"")</f>
        <v>756</v>
      </c>
      <c r="C920" s="266" t="s">
        <v>706</v>
      </c>
      <c r="D920" s="93" t="s">
        <v>770</v>
      </c>
      <c r="E920" s="100" t="s">
        <v>771</v>
      </c>
      <c r="F920" s="96"/>
      <c r="G920" s="97" t="s">
        <v>26</v>
      </c>
      <c r="H920" s="214">
        <v>135</v>
      </c>
      <c r="I920" s="12">
        <v>0</v>
      </c>
      <c r="J920" s="62">
        <f t="shared" si="15"/>
        <v>0</v>
      </c>
    </row>
    <row r="921" spans="1:10" x14ac:dyDescent="0.25">
      <c r="A921" s="58"/>
      <c r="B921" s="58">
        <f>IF(TRIM(I921)&lt;&gt;"",COUNTA($I$6:I921),"")</f>
        <v>757</v>
      </c>
      <c r="C921" s="266" t="s">
        <v>706</v>
      </c>
      <c r="D921" s="93" t="s">
        <v>772</v>
      </c>
      <c r="E921" s="100" t="s">
        <v>773</v>
      </c>
      <c r="F921" s="96"/>
      <c r="G921" s="97" t="s">
        <v>26</v>
      </c>
      <c r="H921" s="214">
        <v>143</v>
      </c>
      <c r="I921" s="12">
        <v>0</v>
      </c>
      <c r="J921" s="62">
        <f t="shared" si="15"/>
        <v>0</v>
      </c>
    </row>
    <row r="922" spans="1:10" x14ac:dyDescent="0.25">
      <c r="A922" s="58"/>
      <c r="B922" s="58">
        <f>IF(TRIM(I922)&lt;&gt;"",COUNTA($I$6:I922),"")</f>
        <v>758</v>
      </c>
      <c r="C922" s="266" t="s">
        <v>706</v>
      </c>
      <c r="D922" s="93" t="s">
        <v>774</v>
      </c>
      <c r="E922" s="100" t="s">
        <v>775</v>
      </c>
      <c r="F922" s="96"/>
      <c r="G922" s="97" t="s">
        <v>26</v>
      </c>
      <c r="H922" s="214">
        <v>87</v>
      </c>
      <c r="I922" s="12">
        <v>0</v>
      </c>
      <c r="J922" s="62">
        <f t="shared" si="15"/>
        <v>0</v>
      </c>
    </row>
    <row r="923" spans="1:10" x14ac:dyDescent="0.25">
      <c r="A923" s="58"/>
      <c r="B923" s="58">
        <f>IF(TRIM(I923)&lt;&gt;"",COUNTA($I$6:I923),"")</f>
        <v>759</v>
      </c>
      <c r="C923" s="266" t="s">
        <v>706</v>
      </c>
      <c r="D923" s="93" t="s">
        <v>776</v>
      </c>
      <c r="E923" s="100" t="s">
        <v>777</v>
      </c>
      <c r="F923" s="96"/>
      <c r="G923" s="97" t="s">
        <v>26</v>
      </c>
      <c r="H923" s="214">
        <v>70</v>
      </c>
      <c r="I923" s="12">
        <v>0</v>
      </c>
      <c r="J923" s="62">
        <f t="shared" si="15"/>
        <v>0</v>
      </c>
    </row>
    <row r="924" spans="1:10" x14ac:dyDescent="0.25">
      <c r="A924" s="58"/>
      <c r="B924" s="58">
        <f>IF(TRIM(I924)&lt;&gt;"",COUNTA($I$6:I924),"")</f>
        <v>760</v>
      </c>
      <c r="C924" s="266" t="s">
        <v>706</v>
      </c>
      <c r="D924" s="93" t="s">
        <v>778</v>
      </c>
      <c r="E924" s="100" t="s">
        <v>779</v>
      </c>
      <c r="F924" s="96"/>
      <c r="G924" s="97" t="s">
        <v>26</v>
      </c>
      <c r="H924" s="214">
        <v>210</v>
      </c>
      <c r="I924" s="12">
        <v>0</v>
      </c>
      <c r="J924" s="62">
        <f t="shared" si="15"/>
        <v>0</v>
      </c>
    </row>
    <row r="925" spans="1:10" ht="22.5" x14ac:dyDescent="0.25">
      <c r="A925" s="58"/>
      <c r="B925" s="58">
        <f>IF(TRIM(I925)&lt;&gt;"",COUNTA($I$6:I925),"")</f>
        <v>761</v>
      </c>
      <c r="C925" s="266" t="s">
        <v>706</v>
      </c>
      <c r="D925" s="93" t="s">
        <v>780</v>
      </c>
      <c r="E925" s="100" t="s">
        <v>781</v>
      </c>
      <c r="F925" s="96"/>
      <c r="G925" s="97" t="s">
        <v>26</v>
      </c>
      <c r="H925" s="214">
        <v>1230</v>
      </c>
      <c r="I925" s="12">
        <v>0</v>
      </c>
      <c r="J925" s="62">
        <f t="shared" si="15"/>
        <v>0</v>
      </c>
    </row>
    <row r="926" spans="1:10" ht="33.75" x14ac:dyDescent="0.25">
      <c r="A926" s="58"/>
      <c r="B926" s="58">
        <f>IF(TRIM(I926)&lt;&gt;"",COUNTA($I$6:I926),"")</f>
        <v>762</v>
      </c>
      <c r="C926" s="266" t="s">
        <v>706</v>
      </c>
      <c r="D926" s="93" t="s">
        <v>782</v>
      </c>
      <c r="E926" s="100" t="s">
        <v>783</v>
      </c>
      <c r="F926" s="96"/>
      <c r="G926" s="97" t="s">
        <v>26</v>
      </c>
      <c r="H926" s="214">
        <v>280</v>
      </c>
      <c r="I926" s="12">
        <v>0</v>
      </c>
      <c r="J926" s="62">
        <f t="shared" si="15"/>
        <v>0</v>
      </c>
    </row>
    <row r="927" spans="1:10" ht="33.75" x14ac:dyDescent="0.25">
      <c r="A927" s="58"/>
      <c r="B927" s="58">
        <f>IF(TRIM(I927)&lt;&gt;"",COUNTA($I$6:I927),"")</f>
        <v>763</v>
      </c>
      <c r="C927" s="266" t="s">
        <v>706</v>
      </c>
      <c r="D927" s="93" t="s">
        <v>784</v>
      </c>
      <c r="E927" s="100" t="s">
        <v>785</v>
      </c>
      <c r="F927" s="96"/>
      <c r="G927" s="97" t="s">
        <v>26</v>
      </c>
      <c r="H927" s="214">
        <v>610</v>
      </c>
      <c r="I927" s="12">
        <v>0</v>
      </c>
      <c r="J927" s="62">
        <f t="shared" si="15"/>
        <v>0</v>
      </c>
    </row>
    <row r="928" spans="1:10" ht="33.75" x14ac:dyDescent="0.25">
      <c r="A928" s="58"/>
      <c r="B928" s="58">
        <f>IF(TRIM(I928)&lt;&gt;"",COUNTA($I$6:I928),"")</f>
        <v>764</v>
      </c>
      <c r="C928" s="266" t="s">
        <v>706</v>
      </c>
      <c r="D928" s="93" t="s">
        <v>786</v>
      </c>
      <c r="E928" s="100" t="s">
        <v>787</v>
      </c>
      <c r="F928" s="96"/>
      <c r="G928" s="97" t="s">
        <v>26</v>
      </c>
      <c r="H928" s="214">
        <v>135</v>
      </c>
      <c r="I928" s="12">
        <v>0</v>
      </c>
      <c r="J928" s="62">
        <f t="shared" si="15"/>
        <v>0</v>
      </c>
    </row>
    <row r="929" spans="1:11" ht="45" x14ac:dyDescent="0.25">
      <c r="A929" s="58"/>
      <c r="B929" s="58">
        <f>IF(TRIM(I929)&lt;&gt;"",COUNTA($I$6:I929),"")</f>
        <v>765</v>
      </c>
      <c r="C929" s="266" t="s">
        <v>706</v>
      </c>
      <c r="D929" s="93" t="s">
        <v>788</v>
      </c>
      <c r="E929" s="100" t="s">
        <v>789</v>
      </c>
      <c r="F929" s="96"/>
      <c r="G929" s="97" t="s">
        <v>26</v>
      </c>
      <c r="H929" s="214">
        <v>350</v>
      </c>
      <c r="I929" s="12">
        <v>0</v>
      </c>
      <c r="J929" s="62">
        <f t="shared" si="15"/>
        <v>0</v>
      </c>
    </row>
    <row r="930" spans="1:11" ht="22.5" x14ac:dyDescent="0.25">
      <c r="A930" s="58"/>
      <c r="B930" s="58">
        <f>IF(TRIM(I930)&lt;&gt;"",COUNTA($I$6:I930),"")</f>
        <v>766</v>
      </c>
      <c r="C930" s="299"/>
      <c r="D930" s="93" t="s">
        <v>790</v>
      </c>
      <c r="E930" s="100" t="s">
        <v>791</v>
      </c>
      <c r="F930" s="96"/>
      <c r="G930" s="97" t="s">
        <v>446</v>
      </c>
      <c r="H930" s="214">
        <v>530</v>
      </c>
      <c r="I930" s="12">
        <v>0</v>
      </c>
      <c r="J930" s="62">
        <f t="shared" si="15"/>
        <v>0</v>
      </c>
    </row>
    <row r="931" spans="1:11" x14ac:dyDescent="0.25">
      <c r="A931" s="58"/>
      <c r="B931" s="58">
        <f>IF(TRIM(I931)&lt;&gt;"",COUNTA($I$6:I931),"")</f>
        <v>767</v>
      </c>
      <c r="C931" s="299"/>
      <c r="D931" s="93" t="s">
        <v>792</v>
      </c>
      <c r="E931" s="100" t="s">
        <v>793</v>
      </c>
      <c r="F931" s="96"/>
      <c r="G931" s="97" t="s">
        <v>446</v>
      </c>
      <c r="H931" s="214">
        <v>530</v>
      </c>
      <c r="I931" s="12">
        <v>0</v>
      </c>
      <c r="J931" s="62">
        <f t="shared" si="15"/>
        <v>0</v>
      </c>
    </row>
    <row r="932" spans="1:11" ht="22.5" x14ac:dyDescent="0.25">
      <c r="A932" s="58"/>
      <c r="B932" s="58">
        <f>IF(TRIM(I932)&lt;&gt;"",COUNTA($I$6:I932),"")</f>
        <v>768</v>
      </c>
      <c r="C932" s="266" t="s">
        <v>706</v>
      </c>
      <c r="D932" s="93" t="s">
        <v>794</v>
      </c>
      <c r="E932" s="100" t="s">
        <v>795</v>
      </c>
      <c r="F932" s="96" t="s">
        <v>796</v>
      </c>
      <c r="G932" s="97" t="s">
        <v>26</v>
      </c>
      <c r="H932" s="214">
        <v>300</v>
      </c>
      <c r="I932" s="12">
        <v>0</v>
      </c>
      <c r="J932" s="62">
        <f t="shared" si="15"/>
        <v>0</v>
      </c>
    </row>
    <row r="933" spans="1:11" ht="22.5" x14ac:dyDescent="0.25">
      <c r="A933" s="58"/>
      <c r="B933" s="58">
        <f>IF(TRIM(I933)&lt;&gt;"",COUNTA($I$6:I933),"")</f>
        <v>769</v>
      </c>
      <c r="C933" s="299"/>
      <c r="D933" s="93" t="s">
        <v>797</v>
      </c>
      <c r="E933" s="100" t="s">
        <v>798</v>
      </c>
      <c r="F933" s="96"/>
      <c r="G933" s="97" t="s">
        <v>26</v>
      </c>
      <c r="H933" s="214">
        <v>25</v>
      </c>
      <c r="I933" s="12">
        <v>0</v>
      </c>
      <c r="J933" s="62">
        <f t="shared" si="15"/>
        <v>0</v>
      </c>
    </row>
    <row r="934" spans="1:11" ht="22.5" x14ac:dyDescent="0.25">
      <c r="A934" s="58"/>
      <c r="B934" s="58">
        <f>IF(TRIM(I934)&lt;&gt;"",COUNTA($I$6:I934),"")</f>
        <v>770</v>
      </c>
      <c r="C934" s="307" t="s">
        <v>706</v>
      </c>
      <c r="D934" s="216" t="s">
        <v>799</v>
      </c>
      <c r="E934" s="217" t="s">
        <v>800</v>
      </c>
      <c r="F934" s="218"/>
      <c r="G934" s="219" t="s">
        <v>2</v>
      </c>
      <c r="H934" s="220">
        <v>1</v>
      </c>
      <c r="I934" s="12">
        <v>0</v>
      </c>
      <c r="J934" s="62">
        <f t="shared" si="15"/>
        <v>0</v>
      </c>
      <c r="K934" s="23"/>
    </row>
    <row r="935" spans="1:11" ht="22.5" x14ac:dyDescent="0.25">
      <c r="A935" s="58"/>
      <c r="B935" s="58">
        <f>IF(TRIM(I935)&lt;&gt;"",COUNTA($I$6:I935),"")</f>
        <v>771</v>
      </c>
      <c r="C935" s="266" t="s">
        <v>706</v>
      </c>
      <c r="D935" s="93" t="s">
        <v>801</v>
      </c>
      <c r="E935" s="100" t="s">
        <v>802</v>
      </c>
      <c r="F935" s="96"/>
      <c r="G935" s="97" t="s">
        <v>26</v>
      </c>
      <c r="H935" s="214">
        <v>1800</v>
      </c>
      <c r="I935" s="12">
        <v>0</v>
      </c>
      <c r="J935" s="62">
        <f t="shared" si="15"/>
        <v>0</v>
      </c>
    </row>
    <row r="936" spans="1:11" ht="22.5" x14ac:dyDescent="0.25">
      <c r="A936" s="58"/>
      <c r="B936" s="58">
        <f>IF(TRIM(I936)&lt;&gt;"",COUNTA($I$6:I936),"")</f>
        <v>772</v>
      </c>
      <c r="C936" s="266" t="s">
        <v>706</v>
      </c>
      <c r="D936" s="93" t="s">
        <v>803</v>
      </c>
      <c r="E936" s="100" t="s">
        <v>804</v>
      </c>
      <c r="F936" s="96"/>
      <c r="G936" s="97" t="s">
        <v>1</v>
      </c>
      <c r="H936" s="214">
        <v>28</v>
      </c>
      <c r="I936" s="12">
        <v>0</v>
      </c>
      <c r="J936" s="62">
        <f t="shared" si="15"/>
        <v>0</v>
      </c>
    </row>
    <row r="937" spans="1:11" ht="22.5" x14ac:dyDescent="0.25">
      <c r="A937" s="58"/>
      <c r="B937" s="58">
        <f>IF(TRIM(I937)&lt;&gt;"",COUNTA($I$6:I937),"")</f>
        <v>773</v>
      </c>
      <c r="C937" s="266" t="s">
        <v>706</v>
      </c>
      <c r="D937" s="93" t="s">
        <v>805</v>
      </c>
      <c r="E937" s="100" t="s">
        <v>806</v>
      </c>
      <c r="F937" s="96" t="s">
        <v>807</v>
      </c>
      <c r="G937" s="97" t="s">
        <v>1</v>
      </c>
      <c r="H937" s="214">
        <v>31</v>
      </c>
      <c r="I937" s="12">
        <v>0</v>
      </c>
      <c r="J937" s="62">
        <f t="shared" si="15"/>
        <v>0</v>
      </c>
    </row>
    <row r="938" spans="1:11" ht="22.5" x14ac:dyDescent="0.25">
      <c r="A938" s="58"/>
      <c r="B938" s="58">
        <f>IF(TRIM(I938)&lt;&gt;"",COUNTA($I$6:I938),"")</f>
        <v>774</v>
      </c>
      <c r="C938" s="266" t="s">
        <v>706</v>
      </c>
      <c r="D938" s="93" t="s">
        <v>808</v>
      </c>
      <c r="E938" s="100" t="s">
        <v>809</v>
      </c>
      <c r="F938" s="96" t="s">
        <v>807</v>
      </c>
      <c r="G938" s="97" t="s">
        <v>1</v>
      </c>
      <c r="H938" s="214">
        <v>1</v>
      </c>
      <c r="I938" s="12">
        <v>0</v>
      </c>
      <c r="J938" s="62">
        <f t="shared" ref="J938:J982" si="16">IF(ISNUMBER(H938),ROUND(H938*I938,2),"")</f>
        <v>0</v>
      </c>
    </row>
    <row r="939" spans="1:11" ht="22.5" x14ac:dyDescent="0.25">
      <c r="A939" s="58"/>
      <c r="B939" s="58">
        <f>IF(TRIM(I939)&lt;&gt;"",COUNTA($I$6:I939),"")</f>
        <v>775</v>
      </c>
      <c r="C939" s="266" t="s">
        <v>706</v>
      </c>
      <c r="D939" s="93" t="s">
        <v>810</v>
      </c>
      <c r="E939" s="100" t="s">
        <v>811</v>
      </c>
      <c r="F939" s="96"/>
      <c r="G939" s="97" t="s">
        <v>1</v>
      </c>
      <c r="H939" s="214">
        <v>6</v>
      </c>
      <c r="I939" s="12">
        <v>0</v>
      </c>
      <c r="J939" s="62">
        <f t="shared" si="16"/>
        <v>0</v>
      </c>
    </row>
    <row r="940" spans="1:11" ht="22.5" x14ac:dyDescent="0.25">
      <c r="A940" s="58"/>
      <c r="B940" s="58">
        <f>IF(TRIM(I940)&lt;&gt;"",COUNTA($I$6:I940),"")</f>
        <v>776</v>
      </c>
      <c r="C940" s="266" t="s">
        <v>706</v>
      </c>
      <c r="D940" s="93" t="s">
        <v>812</v>
      </c>
      <c r="E940" s="100" t="s">
        <v>813</v>
      </c>
      <c r="F940" s="96"/>
      <c r="G940" s="97" t="s">
        <v>1</v>
      </c>
      <c r="H940" s="214">
        <v>25</v>
      </c>
      <c r="I940" s="12">
        <v>0</v>
      </c>
      <c r="J940" s="62">
        <f t="shared" si="16"/>
        <v>0</v>
      </c>
    </row>
    <row r="941" spans="1:11" ht="22.5" x14ac:dyDescent="0.25">
      <c r="A941" s="58"/>
      <c r="B941" s="58">
        <f>IF(TRIM(I941)&lt;&gt;"",COUNTA($I$6:I941),"")</f>
        <v>777</v>
      </c>
      <c r="C941" s="266" t="s">
        <v>706</v>
      </c>
      <c r="D941" s="93" t="s">
        <v>814</v>
      </c>
      <c r="E941" s="100" t="s">
        <v>815</v>
      </c>
      <c r="F941" s="96"/>
      <c r="G941" s="97" t="s">
        <v>1</v>
      </c>
      <c r="H941" s="214">
        <v>3</v>
      </c>
      <c r="I941" s="12">
        <v>0</v>
      </c>
      <c r="J941" s="62">
        <f t="shared" si="16"/>
        <v>0</v>
      </c>
    </row>
    <row r="942" spans="1:11" ht="22.5" x14ac:dyDescent="0.25">
      <c r="A942" s="58"/>
      <c r="B942" s="58">
        <f>IF(TRIM(I942)&lt;&gt;"",COUNTA($I$6:I942),"")</f>
        <v>778</v>
      </c>
      <c r="C942" s="299"/>
      <c r="D942" s="93" t="s">
        <v>816</v>
      </c>
      <c r="E942" s="209" t="s">
        <v>817</v>
      </c>
      <c r="F942" s="67" t="s">
        <v>818</v>
      </c>
      <c r="G942" s="97" t="s">
        <v>1</v>
      </c>
      <c r="H942" s="214">
        <v>4</v>
      </c>
      <c r="I942" s="12">
        <v>0</v>
      </c>
      <c r="J942" s="62">
        <f t="shared" si="16"/>
        <v>0</v>
      </c>
    </row>
    <row r="943" spans="1:11" ht="22.5" x14ac:dyDescent="0.25">
      <c r="A943" s="58"/>
      <c r="B943" s="58">
        <f>IF(TRIM(I943)&lt;&gt;"",COUNTA($I$6:I943),"")</f>
        <v>779</v>
      </c>
      <c r="C943" s="266" t="s">
        <v>706</v>
      </c>
      <c r="D943" s="93" t="s">
        <v>819</v>
      </c>
      <c r="E943" s="100" t="s">
        <v>820</v>
      </c>
      <c r="F943" s="96" t="s">
        <v>821</v>
      </c>
      <c r="G943" s="97" t="s">
        <v>1</v>
      </c>
      <c r="H943" s="214">
        <v>15</v>
      </c>
      <c r="I943" s="12">
        <v>0</v>
      </c>
      <c r="J943" s="62">
        <f t="shared" si="16"/>
        <v>0</v>
      </c>
    </row>
    <row r="944" spans="1:11" ht="22.5" x14ac:dyDescent="0.25">
      <c r="A944" s="58"/>
      <c r="B944" s="58">
        <f>IF(TRIM(I944)&lt;&gt;"",COUNTA($I$6:I944),"")</f>
        <v>780</v>
      </c>
      <c r="C944" s="266" t="s">
        <v>706</v>
      </c>
      <c r="D944" s="93" t="s">
        <v>822</v>
      </c>
      <c r="E944" s="100" t="s">
        <v>823</v>
      </c>
      <c r="F944" s="96"/>
      <c r="G944" s="97" t="s">
        <v>1</v>
      </c>
      <c r="H944" s="214">
        <v>42</v>
      </c>
      <c r="I944" s="12">
        <v>0</v>
      </c>
      <c r="J944" s="62">
        <f t="shared" si="16"/>
        <v>0</v>
      </c>
    </row>
    <row r="945" spans="1:10" ht="22.5" x14ac:dyDescent="0.25">
      <c r="A945" s="58"/>
      <c r="B945" s="58">
        <f>IF(TRIM(I945)&lt;&gt;"",COUNTA($I$6:I945),"")</f>
        <v>781</v>
      </c>
      <c r="C945" s="266" t="s">
        <v>706</v>
      </c>
      <c r="D945" s="93" t="s">
        <v>824</v>
      </c>
      <c r="E945" s="100" t="s">
        <v>825</v>
      </c>
      <c r="F945" s="96"/>
      <c r="G945" s="97" t="s">
        <v>1</v>
      </c>
      <c r="H945" s="214">
        <v>2</v>
      </c>
      <c r="I945" s="12">
        <v>0</v>
      </c>
      <c r="J945" s="62">
        <f t="shared" si="16"/>
        <v>0</v>
      </c>
    </row>
    <row r="946" spans="1:10" ht="56.25" x14ac:dyDescent="0.25">
      <c r="A946" s="58"/>
      <c r="B946" s="58">
        <f>IF(TRIM(I946)&lt;&gt;"",COUNTA($I$6:I946),"")</f>
        <v>782</v>
      </c>
      <c r="C946" s="266" t="s">
        <v>706</v>
      </c>
      <c r="D946" s="93" t="s">
        <v>826</v>
      </c>
      <c r="E946" s="100" t="s">
        <v>827</v>
      </c>
      <c r="F946" s="96"/>
      <c r="G946" s="97" t="s">
        <v>1</v>
      </c>
      <c r="H946" s="214">
        <v>1</v>
      </c>
      <c r="I946" s="12">
        <v>0</v>
      </c>
      <c r="J946" s="62">
        <f t="shared" si="16"/>
        <v>0</v>
      </c>
    </row>
    <row r="947" spans="1:10" ht="33.75" x14ac:dyDescent="0.25">
      <c r="A947" s="58"/>
      <c r="B947" s="58">
        <f>IF(TRIM(I947)&lt;&gt;"",COUNTA($I$6:I947),"")</f>
        <v>783</v>
      </c>
      <c r="C947" s="266" t="s">
        <v>706</v>
      </c>
      <c r="D947" s="93" t="s">
        <v>828</v>
      </c>
      <c r="E947" s="100" t="s">
        <v>829</v>
      </c>
      <c r="F947" s="96"/>
      <c r="G947" s="97" t="s">
        <v>1</v>
      </c>
      <c r="H947" s="214">
        <v>1</v>
      </c>
      <c r="I947" s="12">
        <v>0</v>
      </c>
      <c r="J947" s="62">
        <f t="shared" si="16"/>
        <v>0</v>
      </c>
    </row>
    <row r="948" spans="1:10" ht="56.25" x14ac:dyDescent="0.25">
      <c r="A948" s="58"/>
      <c r="B948" s="58">
        <f>IF(TRIM(I948)&lt;&gt;"",COUNTA($I$6:I948),"")</f>
        <v>784</v>
      </c>
      <c r="C948" s="266" t="s">
        <v>706</v>
      </c>
      <c r="D948" s="93" t="s">
        <v>830</v>
      </c>
      <c r="E948" s="100" t="s">
        <v>831</v>
      </c>
      <c r="F948" s="96"/>
      <c r="G948" s="97" t="s">
        <v>1</v>
      </c>
      <c r="H948" s="214">
        <v>1</v>
      </c>
      <c r="I948" s="12">
        <v>0</v>
      </c>
      <c r="J948" s="62">
        <f t="shared" si="16"/>
        <v>0</v>
      </c>
    </row>
    <row r="949" spans="1:10" ht="33.75" x14ac:dyDescent="0.25">
      <c r="A949" s="58"/>
      <c r="B949" s="58">
        <f>IF(TRIM(I949)&lt;&gt;"",COUNTA($I$6:I949),"")</f>
        <v>785</v>
      </c>
      <c r="C949" s="266" t="s">
        <v>706</v>
      </c>
      <c r="D949" s="93" t="s">
        <v>832</v>
      </c>
      <c r="E949" s="209" t="s">
        <v>833</v>
      </c>
      <c r="F949" s="67" t="s">
        <v>834</v>
      </c>
      <c r="G949" s="97" t="s">
        <v>1</v>
      </c>
      <c r="H949" s="214">
        <v>1</v>
      </c>
      <c r="I949" s="12">
        <v>0</v>
      </c>
      <c r="J949" s="62">
        <f t="shared" si="16"/>
        <v>0</v>
      </c>
    </row>
    <row r="950" spans="1:10" ht="22.5" x14ac:dyDescent="0.25">
      <c r="A950" s="58"/>
      <c r="B950" s="58">
        <f>IF(TRIM(I950)&lt;&gt;"",COUNTA($I$6:I950),"")</f>
        <v>786</v>
      </c>
      <c r="C950" s="266" t="s">
        <v>706</v>
      </c>
      <c r="D950" s="93" t="s">
        <v>835</v>
      </c>
      <c r="E950" s="209" t="s">
        <v>836</v>
      </c>
      <c r="F950" s="67"/>
      <c r="G950" s="97" t="s">
        <v>1</v>
      </c>
      <c r="H950" s="214">
        <v>1</v>
      </c>
      <c r="I950" s="12">
        <v>0</v>
      </c>
      <c r="J950" s="62">
        <f t="shared" si="16"/>
        <v>0</v>
      </c>
    </row>
    <row r="951" spans="1:10" ht="45" x14ac:dyDescent="0.25">
      <c r="A951" s="58"/>
      <c r="B951" s="58">
        <f>IF(TRIM(I951)&lt;&gt;"",COUNTA($I$6:I951),"")</f>
        <v>787</v>
      </c>
      <c r="C951" s="266" t="s">
        <v>706</v>
      </c>
      <c r="D951" s="93" t="s">
        <v>837</v>
      </c>
      <c r="E951" s="100" t="s">
        <v>838</v>
      </c>
      <c r="F951" s="100" t="s">
        <v>839</v>
      </c>
      <c r="G951" s="97" t="s">
        <v>1</v>
      </c>
      <c r="H951" s="214">
        <v>125</v>
      </c>
      <c r="I951" s="12">
        <v>0</v>
      </c>
      <c r="J951" s="62">
        <f t="shared" si="16"/>
        <v>0</v>
      </c>
    </row>
    <row r="952" spans="1:10" ht="22.5" x14ac:dyDescent="0.25">
      <c r="A952" s="58"/>
      <c r="B952" s="58" t="str">
        <f>IF(TRIM(I952)&lt;&gt;"",COUNTA($I$6:I952),"")</f>
        <v/>
      </c>
      <c r="C952" s="266" t="s">
        <v>706</v>
      </c>
      <c r="D952" s="93" t="s">
        <v>840</v>
      </c>
      <c r="E952" s="100" t="s">
        <v>841</v>
      </c>
      <c r="F952" s="100" t="s">
        <v>842</v>
      </c>
      <c r="G952" s="97"/>
      <c r="H952" s="214"/>
      <c r="I952" s="213"/>
      <c r="J952" s="62" t="str">
        <f t="shared" si="16"/>
        <v/>
      </c>
    </row>
    <row r="953" spans="1:10" ht="22.5" x14ac:dyDescent="0.25">
      <c r="A953" s="58"/>
      <c r="B953" s="58" t="str">
        <f>IF(TRIM(I953)&lt;&gt;"",COUNTA($I$6:I953),"")</f>
        <v/>
      </c>
      <c r="C953" s="266" t="s">
        <v>706</v>
      </c>
      <c r="D953" s="93" t="s">
        <v>843</v>
      </c>
      <c r="E953" s="100" t="s">
        <v>844</v>
      </c>
      <c r="F953" s="100" t="s">
        <v>842</v>
      </c>
      <c r="G953" s="97"/>
      <c r="H953" s="214"/>
      <c r="I953" s="213"/>
      <c r="J953" s="62" t="str">
        <f t="shared" si="16"/>
        <v/>
      </c>
    </row>
    <row r="954" spans="1:10" ht="22.5" x14ac:dyDescent="0.25">
      <c r="A954" s="58"/>
      <c r="B954" s="58" t="str">
        <f>IF(TRIM(I954)&lt;&gt;"",COUNTA($I$6:I954),"")</f>
        <v/>
      </c>
      <c r="C954" s="266" t="s">
        <v>706</v>
      </c>
      <c r="D954" s="93" t="s">
        <v>845</v>
      </c>
      <c r="E954" s="100" t="s">
        <v>846</v>
      </c>
      <c r="F954" s="100" t="s">
        <v>842</v>
      </c>
      <c r="G954" s="97"/>
      <c r="H954" s="214"/>
      <c r="I954" s="213"/>
      <c r="J954" s="62" t="str">
        <f t="shared" si="16"/>
        <v/>
      </c>
    </row>
    <row r="955" spans="1:10" ht="33.75" x14ac:dyDescent="0.25">
      <c r="A955" s="58"/>
      <c r="B955" s="58">
        <f>IF(TRIM(I955)&lt;&gt;"",COUNTA($I$6:I955),"")</f>
        <v>788</v>
      </c>
      <c r="C955" s="266" t="s">
        <v>706</v>
      </c>
      <c r="D955" s="93" t="s">
        <v>847</v>
      </c>
      <c r="E955" s="100" t="s">
        <v>848</v>
      </c>
      <c r="F955" s="100"/>
      <c r="G955" s="97" t="s">
        <v>1</v>
      </c>
      <c r="H955" s="214">
        <v>2</v>
      </c>
      <c r="I955" s="12">
        <v>0</v>
      </c>
      <c r="J955" s="62">
        <f t="shared" si="16"/>
        <v>0</v>
      </c>
    </row>
    <row r="956" spans="1:10" ht="22.5" x14ac:dyDescent="0.25">
      <c r="A956" s="58"/>
      <c r="B956" s="58" t="str">
        <f>IF(TRIM(I956)&lt;&gt;"",COUNTA($I$6:I956),"")</f>
        <v/>
      </c>
      <c r="C956" s="266" t="s">
        <v>706</v>
      </c>
      <c r="D956" s="93" t="s">
        <v>849</v>
      </c>
      <c r="E956" s="96" t="s">
        <v>850</v>
      </c>
      <c r="F956" s="96" t="s">
        <v>851</v>
      </c>
      <c r="G956" s="94"/>
      <c r="H956" s="61"/>
      <c r="I956" s="62"/>
      <c r="J956" s="62" t="str">
        <f t="shared" si="16"/>
        <v/>
      </c>
    </row>
    <row r="957" spans="1:10" x14ac:dyDescent="0.25">
      <c r="A957" s="53">
        <v>3</v>
      </c>
      <c r="B957" s="53" t="str">
        <f>IF(TRIM(I957)&lt;&gt;"",COUNTA($I$6:I957),"")</f>
        <v/>
      </c>
      <c r="C957" s="298" t="s">
        <v>706</v>
      </c>
      <c r="D957" s="111" t="s">
        <v>712</v>
      </c>
      <c r="E957" s="88" t="s">
        <v>713</v>
      </c>
      <c r="F957" s="88"/>
      <c r="G957" s="90"/>
      <c r="H957" s="91"/>
      <c r="I957" s="103"/>
      <c r="J957" s="205">
        <f>ROUND(SUM(J958:J979),2)</f>
        <v>0</v>
      </c>
    </row>
    <row r="958" spans="1:10" ht="33.75" x14ac:dyDescent="0.25">
      <c r="A958" s="58"/>
      <c r="B958" s="58" t="str">
        <f>IF(TRIM(I958)&lt;&gt;"",COUNTA($I$6:I958),"")</f>
        <v/>
      </c>
      <c r="C958" s="266" t="s">
        <v>706</v>
      </c>
      <c r="D958" s="156" t="s">
        <v>852</v>
      </c>
      <c r="E958" s="96" t="s">
        <v>853</v>
      </c>
      <c r="F958" s="96"/>
      <c r="G958" s="94"/>
      <c r="H958" s="61"/>
      <c r="I958" s="62"/>
      <c r="J958" s="62" t="str">
        <f t="shared" si="16"/>
        <v/>
      </c>
    </row>
    <row r="959" spans="1:10" x14ac:dyDescent="0.25">
      <c r="A959" s="58"/>
      <c r="B959" s="58">
        <f>IF(TRIM(I959)&lt;&gt;"",COUNTA($I$6:I959),"")</f>
        <v>789</v>
      </c>
      <c r="C959" s="266" t="s">
        <v>706</v>
      </c>
      <c r="D959" s="156" t="s">
        <v>854</v>
      </c>
      <c r="E959" s="96" t="s">
        <v>855</v>
      </c>
      <c r="F959" s="96"/>
      <c r="G959" s="94" t="s">
        <v>1</v>
      </c>
      <c r="H959" s="61">
        <v>10</v>
      </c>
      <c r="I959" s="4">
        <v>0</v>
      </c>
      <c r="J959" s="62">
        <f t="shared" si="16"/>
        <v>0</v>
      </c>
    </row>
    <row r="960" spans="1:10" ht="22.5" x14ac:dyDescent="0.25">
      <c r="A960" s="58"/>
      <c r="B960" s="58">
        <f>IF(TRIM(I960)&lt;&gt;"",COUNTA($I$6:I960),"")</f>
        <v>790</v>
      </c>
      <c r="C960" s="266" t="s">
        <v>706</v>
      </c>
      <c r="D960" s="156" t="s">
        <v>856</v>
      </c>
      <c r="E960" s="96" t="s">
        <v>857</v>
      </c>
      <c r="F960" s="96"/>
      <c r="G960" s="94" t="s">
        <v>25</v>
      </c>
      <c r="H960" s="61">
        <v>150</v>
      </c>
      <c r="I960" s="4">
        <v>0</v>
      </c>
      <c r="J960" s="62">
        <f t="shared" si="16"/>
        <v>0</v>
      </c>
    </row>
    <row r="961" spans="1:10" ht="22.5" x14ac:dyDescent="0.25">
      <c r="A961" s="58"/>
      <c r="B961" s="58">
        <f>IF(TRIM(I961)&lt;&gt;"",COUNTA($I$6:I961),"")</f>
        <v>791</v>
      </c>
      <c r="C961" s="266" t="s">
        <v>706</v>
      </c>
      <c r="D961" s="156" t="s">
        <v>858</v>
      </c>
      <c r="E961" s="96" t="s">
        <v>859</v>
      </c>
      <c r="F961" s="96"/>
      <c r="G961" s="94" t="s">
        <v>1</v>
      </c>
      <c r="H961" s="214">
        <v>50</v>
      </c>
      <c r="I961" s="12">
        <v>0</v>
      </c>
      <c r="J961" s="62">
        <f t="shared" si="16"/>
        <v>0</v>
      </c>
    </row>
    <row r="962" spans="1:10" ht="22.5" x14ac:dyDescent="0.25">
      <c r="A962" s="58"/>
      <c r="B962" s="58">
        <f>IF(TRIM(I962)&lt;&gt;"",COUNTA($I$6:I962),"")</f>
        <v>792</v>
      </c>
      <c r="C962" s="266" t="s">
        <v>706</v>
      </c>
      <c r="D962" s="156" t="s">
        <v>860</v>
      </c>
      <c r="E962" s="96" t="s">
        <v>861</v>
      </c>
      <c r="F962" s="96"/>
      <c r="G962" s="94" t="s">
        <v>2</v>
      </c>
      <c r="H962" s="214">
        <v>1</v>
      </c>
      <c r="I962" s="12">
        <v>0</v>
      </c>
      <c r="J962" s="62">
        <f t="shared" si="16"/>
        <v>0</v>
      </c>
    </row>
    <row r="963" spans="1:10" ht="45" x14ac:dyDescent="0.25">
      <c r="A963" s="58"/>
      <c r="B963" s="58">
        <f>IF(TRIM(I963)&lt;&gt;"",COUNTA($I$6:I963),"")</f>
        <v>793</v>
      </c>
      <c r="C963" s="266" t="s">
        <v>706</v>
      </c>
      <c r="D963" s="156" t="s">
        <v>862</v>
      </c>
      <c r="E963" s="96" t="s">
        <v>863</v>
      </c>
      <c r="F963" s="96"/>
      <c r="G963" s="94" t="s">
        <v>2</v>
      </c>
      <c r="H963" s="214">
        <v>1</v>
      </c>
      <c r="I963" s="12">
        <v>0</v>
      </c>
      <c r="J963" s="62">
        <f t="shared" si="16"/>
        <v>0</v>
      </c>
    </row>
    <row r="964" spans="1:10" ht="33.75" x14ac:dyDescent="0.25">
      <c r="A964" s="58"/>
      <c r="B964" s="58">
        <f>IF(TRIM(I964)&lt;&gt;"",COUNTA($I$6:I964),"")</f>
        <v>794</v>
      </c>
      <c r="C964" s="266" t="s">
        <v>706</v>
      </c>
      <c r="D964" s="156" t="s">
        <v>864</v>
      </c>
      <c r="E964" s="96" t="s">
        <v>865</v>
      </c>
      <c r="F964" s="96"/>
      <c r="G964" s="94" t="s">
        <v>2</v>
      </c>
      <c r="H964" s="214">
        <v>1</v>
      </c>
      <c r="I964" s="12">
        <v>0</v>
      </c>
      <c r="J964" s="62">
        <f t="shared" si="16"/>
        <v>0</v>
      </c>
    </row>
    <row r="965" spans="1:10" ht="22.5" x14ac:dyDescent="0.25">
      <c r="A965" s="58"/>
      <c r="B965" s="58">
        <f>IF(TRIM(I965)&lt;&gt;"",COUNTA($I$6:I965),"")</f>
        <v>795</v>
      </c>
      <c r="C965" s="266" t="s">
        <v>706</v>
      </c>
      <c r="D965" s="156" t="s">
        <v>866</v>
      </c>
      <c r="E965" s="96" t="s">
        <v>867</v>
      </c>
      <c r="F965" s="96"/>
      <c r="G965" s="94" t="s">
        <v>1</v>
      </c>
      <c r="H965" s="214">
        <v>2</v>
      </c>
      <c r="I965" s="12">
        <v>0</v>
      </c>
      <c r="J965" s="62">
        <f t="shared" si="16"/>
        <v>0</v>
      </c>
    </row>
    <row r="966" spans="1:10" ht="22.5" x14ac:dyDescent="0.25">
      <c r="A966" s="58"/>
      <c r="B966" s="58">
        <f>IF(TRIM(I966)&lt;&gt;"",COUNTA($I$6:I966),"")</f>
        <v>796</v>
      </c>
      <c r="C966" s="266" t="s">
        <v>706</v>
      </c>
      <c r="D966" s="156" t="s">
        <v>868</v>
      </c>
      <c r="E966" s="96" t="s">
        <v>869</v>
      </c>
      <c r="F966" s="96" t="s">
        <v>870</v>
      </c>
      <c r="G966" s="94" t="s">
        <v>1</v>
      </c>
      <c r="H966" s="214">
        <v>2</v>
      </c>
      <c r="I966" s="12">
        <v>0</v>
      </c>
      <c r="J966" s="62">
        <f t="shared" si="16"/>
        <v>0</v>
      </c>
    </row>
    <row r="967" spans="1:10" ht="33.75" x14ac:dyDescent="0.25">
      <c r="A967" s="58"/>
      <c r="B967" s="58">
        <f>IF(TRIM(I967)&lt;&gt;"",COUNTA($I$6:I967),"")</f>
        <v>797</v>
      </c>
      <c r="C967" s="266" t="s">
        <v>706</v>
      </c>
      <c r="D967" s="156" t="s">
        <v>871</v>
      </c>
      <c r="E967" s="96" t="s">
        <v>872</v>
      </c>
      <c r="F967" s="96"/>
      <c r="G967" s="94" t="s">
        <v>1</v>
      </c>
      <c r="H967" s="214">
        <v>1</v>
      </c>
      <c r="I967" s="12">
        <v>0</v>
      </c>
      <c r="J967" s="62">
        <f t="shared" si="16"/>
        <v>0</v>
      </c>
    </row>
    <row r="968" spans="1:10" x14ac:dyDescent="0.25">
      <c r="A968" s="58"/>
      <c r="B968" s="58">
        <f>IF(TRIM(I968)&lt;&gt;"",COUNTA($I$6:I968),"")</f>
        <v>798</v>
      </c>
      <c r="C968" s="266" t="s">
        <v>706</v>
      </c>
      <c r="D968" s="156" t="s">
        <v>873</v>
      </c>
      <c r="E968" s="96" t="s">
        <v>874</v>
      </c>
      <c r="F968" s="96" t="s">
        <v>875</v>
      </c>
      <c r="G968" s="94" t="s">
        <v>1</v>
      </c>
      <c r="H968" s="214">
        <v>1</v>
      </c>
      <c r="I968" s="12">
        <v>0</v>
      </c>
      <c r="J968" s="62">
        <f t="shared" si="16"/>
        <v>0</v>
      </c>
    </row>
    <row r="969" spans="1:10" ht="22.5" x14ac:dyDescent="0.25">
      <c r="A969" s="58"/>
      <c r="B969" s="58">
        <f>IF(TRIM(I969)&lt;&gt;"",COUNTA($I$6:I969),"")</f>
        <v>799</v>
      </c>
      <c r="C969" s="266" t="s">
        <v>706</v>
      </c>
      <c r="D969" s="156" t="s">
        <v>876</v>
      </c>
      <c r="E969" s="96" t="s">
        <v>877</v>
      </c>
      <c r="F969" s="96" t="s">
        <v>878</v>
      </c>
      <c r="G969" s="94" t="s">
        <v>1</v>
      </c>
      <c r="H969" s="61">
        <v>8</v>
      </c>
      <c r="I969" s="4">
        <v>0</v>
      </c>
      <c r="J969" s="62">
        <f t="shared" si="16"/>
        <v>0</v>
      </c>
    </row>
    <row r="970" spans="1:10" ht="22.5" x14ac:dyDescent="0.25">
      <c r="A970" s="58"/>
      <c r="B970" s="58" t="str">
        <f>IF(TRIM(I970)&lt;&gt;"",COUNTA($I$6:I970),"")</f>
        <v/>
      </c>
      <c r="C970" s="266" t="s">
        <v>706</v>
      </c>
      <c r="D970" s="156" t="s">
        <v>879</v>
      </c>
      <c r="E970" s="96" t="s">
        <v>880</v>
      </c>
      <c r="F970" s="96" t="s">
        <v>881</v>
      </c>
      <c r="G970" s="94"/>
      <c r="H970" s="61"/>
      <c r="I970" s="62"/>
      <c r="J970" s="62" t="str">
        <f t="shared" si="16"/>
        <v/>
      </c>
    </row>
    <row r="971" spans="1:10" ht="33.75" x14ac:dyDescent="0.25">
      <c r="A971" s="58"/>
      <c r="B971" s="58">
        <f>IF(TRIM(I971)&lt;&gt;"",COUNTA($I$6:I971),"")</f>
        <v>800</v>
      </c>
      <c r="C971" s="266" t="s">
        <v>706</v>
      </c>
      <c r="D971" s="156" t="s">
        <v>882</v>
      </c>
      <c r="E971" s="96" t="s">
        <v>883</v>
      </c>
      <c r="F971" s="96"/>
      <c r="G971" s="94" t="s">
        <v>1</v>
      </c>
      <c r="H971" s="61">
        <v>4</v>
      </c>
      <c r="I971" s="4">
        <v>0</v>
      </c>
      <c r="J971" s="62">
        <f t="shared" si="16"/>
        <v>0</v>
      </c>
    </row>
    <row r="972" spans="1:10" ht="101.25" x14ac:dyDescent="0.25">
      <c r="A972" s="58"/>
      <c r="B972" s="58">
        <f>IF(TRIM(I972)&lt;&gt;"",COUNTA($I$6:I972),"")</f>
        <v>801</v>
      </c>
      <c r="C972" s="266" t="s">
        <v>706</v>
      </c>
      <c r="D972" s="156" t="s">
        <v>884</v>
      </c>
      <c r="E972" s="96" t="s">
        <v>885</v>
      </c>
      <c r="F972" s="96"/>
      <c r="G972" s="97" t="s">
        <v>2</v>
      </c>
      <c r="H972" s="214">
        <v>1</v>
      </c>
      <c r="I972" s="12">
        <v>0</v>
      </c>
      <c r="J972" s="62">
        <f t="shared" si="16"/>
        <v>0</v>
      </c>
    </row>
    <row r="973" spans="1:10" ht="33.75" x14ac:dyDescent="0.25">
      <c r="A973" s="58"/>
      <c r="B973" s="58">
        <f>IF(TRIM(I973)&lt;&gt;"",COUNTA($I$6:I973),"")</f>
        <v>802</v>
      </c>
      <c r="C973" s="266" t="s">
        <v>706</v>
      </c>
      <c r="D973" s="156" t="s">
        <v>886</v>
      </c>
      <c r="E973" s="96" t="s">
        <v>887</v>
      </c>
      <c r="F973" s="96"/>
      <c r="G973" s="97" t="s">
        <v>2</v>
      </c>
      <c r="H973" s="214">
        <v>1</v>
      </c>
      <c r="I973" s="12">
        <v>0</v>
      </c>
      <c r="J973" s="62">
        <f t="shared" si="16"/>
        <v>0</v>
      </c>
    </row>
    <row r="974" spans="1:10" ht="45" x14ac:dyDescent="0.25">
      <c r="A974" s="58"/>
      <c r="B974" s="58">
        <f>IF(TRIM(I974)&lt;&gt;"",COUNTA($I$6:I974),"")</f>
        <v>803</v>
      </c>
      <c r="C974" s="266" t="s">
        <v>706</v>
      </c>
      <c r="D974" s="156" t="s">
        <v>888</v>
      </c>
      <c r="E974" s="96" t="s">
        <v>889</v>
      </c>
      <c r="F974" s="96"/>
      <c r="G974" s="97" t="s">
        <v>2</v>
      </c>
      <c r="H974" s="214">
        <v>1</v>
      </c>
      <c r="I974" s="12">
        <v>0</v>
      </c>
      <c r="J974" s="62">
        <f t="shared" si="16"/>
        <v>0</v>
      </c>
    </row>
    <row r="975" spans="1:10" ht="45" x14ac:dyDescent="0.25">
      <c r="A975" s="58"/>
      <c r="B975" s="58">
        <f>IF(TRIM(I975)&lt;&gt;"",COUNTA($I$6:I975),"")</f>
        <v>804</v>
      </c>
      <c r="C975" s="266" t="s">
        <v>706</v>
      </c>
      <c r="D975" s="156" t="s">
        <v>890</v>
      </c>
      <c r="E975" s="96" t="s">
        <v>891</v>
      </c>
      <c r="F975" s="96"/>
      <c r="G975" s="97" t="s">
        <v>2</v>
      </c>
      <c r="H975" s="214">
        <v>1</v>
      </c>
      <c r="I975" s="12">
        <v>0</v>
      </c>
      <c r="J975" s="62">
        <f t="shared" si="16"/>
        <v>0</v>
      </c>
    </row>
    <row r="976" spans="1:10" ht="56.25" x14ac:dyDescent="0.25">
      <c r="A976" s="58"/>
      <c r="B976" s="58">
        <f>IF(TRIM(I976)&lt;&gt;"",COUNTA($I$6:I976),"")</f>
        <v>805</v>
      </c>
      <c r="C976" s="299"/>
      <c r="D976" s="156" t="s">
        <v>892</v>
      </c>
      <c r="E976" s="96" t="s">
        <v>893</v>
      </c>
      <c r="F976" s="67" t="s">
        <v>894</v>
      </c>
      <c r="G976" s="97" t="s">
        <v>2</v>
      </c>
      <c r="H976" s="214">
        <v>1</v>
      </c>
      <c r="I976" s="12">
        <v>0</v>
      </c>
      <c r="J976" s="62">
        <f t="shared" si="16"/>
        <v>0</v>
      </c>
    </row>
    <row r="977" spans="1:12" ht="33.75" x14ac:dyDescent="0.25">
      <c r="A977" s="58"/>
      <c r="B977" s="58">
        <f>IF(TRIM(I977)&lt;&gt;"",COUNTA($I$6:I977),"")</f>
        <v>806</v>
      </c>
      <c r="C977" s="266" t="s">
        <v>706</v>
      </c>
      <c r="D977" s="156" t="s">
        <v>895</v>
      </c>
      <c r="E977" s="96" t="s">
        <v>896</v>
      </c>
      <c r="F977" s="96"/>
      <c r="G977" s="94" t="s">
        <v>2</v>
      </c>
      <c r="H977" s="61">
        <v>1</v>
      </c>
      <c r="I977" s="4">
        <v>0</v>
      </c>
      <c r="J977" s="62">
        <f t="shared" si="16"/>
        <v>0</v>
      </c>
    </row>
    <row r="978" spans="1:12" ht="33.75" x14ac:dyDescent="0.25">
      <c r="A978" s="58"/>
      <c r="B978" s="58">
        <f>IF(TRIM(I978)&lt;&gt;"",COUNTA($I$6:I978),"")</f>
        <v>807</v>
      </c>
      <c r="C978" s="266" t="s">
        <v>706</v>
      </c>
      <c r="D978" s="156" t="s">
        <v>897</v>
      </c>
      <c r="E978" s="96" t="s">
        <v>898</v>
      </c>
      <c r="F978" s="96"/>
      <c r="G978" s="94" t="s">
        <v>2</v>
      </c>
      <c r="H978" s="61">
        <v>1</v>
      </c>
      <c r="I978" s="4">
        <v>0</v>
      </c>
      <c r="J978" s="62">
        <f t="shared" si="16"/>
        <v>0</v>
      </c>
    </row>
    <row r="979" spans="1:12" ht="22.5" x14ac:dyDescent="0.25">
      <c r="A979" s="58"/>
      <c r="B979" s="58">
        <f>IF(TRIM(I979)&lt;&gt;"",COUNTA($I$6:I979),"")</f>
        <v>808</v>
      </c>
      <c r="C979" s="266" t="s">
        <v>706</v>
      </c>
      <c r="D979" s="156" t="s">
        <v>899</v>
      </c>
      <c r="E979" s="96" t="s">
        <v>900</v>
      </c>
      <c r="F979" s="96"/>
      <c r="G979" s="94" t="s">
        <v>1</v>
      </c>
      <c r="H979" s="61">
        <v>11</v>
      </c>
      <c r="I979" s="4">
        <v>0</v>
      </c>
      <c r="J979" s="62">
        <f t="shared" si="16"/>
        <v>0</v>
      </c>
    </row>
    <row r="980" spans="1:12" x14ac:dyDescent="0.25">
      <c r="A980" s="53">
        <v>3</v>
      </c>
      <c r="B980" s="53" t="str">
        <f>IF(TRIM(I980)&lt;&gt;"",COUNTA($I$6:I980),"")</f>
        <v/>
      </c>
      <c r="C980" s="298" t="s">
        <v>706</v>
      </c>
      <c r="D980" s="111" t="s">
        <v>714</v>
      </c>
      <c r="E980" s="88" t="s">
        <v>715</v>
      </c>
      <c r="F980" s="88"/>
      <c r="G980" s="90"/>
      <c r="H980" s="91"/>
      <c r="I980" s="103"/>
      <c r="J980" s="205">
        <f>ROUND(SUM(J981:J982),2)</f>
        <v>0</v>
      </c>
    </row>
    <row r="981" spans="1:12" ht="22.5" x14ac:dyDescent="0.25">
      <c r="A981" s="221"/>
      <c r="B981" s="221">
        <f>IF(TRIM(I981)&lt;&gt;"",COUNTA($I$6:I981),"")</f>
        <v>809</v>
      </c>
      <c r="C981" s="307" t="s">
        <v>706</v>
      </c>
      <c r="D981" s="216" t="s">
        <v>901</v>
      </c>
      <c r="E981" s="218" t="s">
        <v>902</v>
      </c>
      <c r="F981" s="218" t="s">
        <v>903</v>
      </c>
      <c r="G981" s="219" t="s">
        <v>2</v>
      </c>
      <c r="H981" s="73">
        <v>1</v>
      </c>
      <c r="I981" s="4">
        <v>0</v>
      </c>
      <c r="J981" s="62">
        <f t="shared" si="16"/>
        <v>0</v>
      </c>
    </row>
    <row r="982" spans="1:12" ht="45" x14ac:dyDescent="0.25">
      <c r="A982" s="221"/>
      <c r="B982" s="221">
        <f>IF(TRIM(I982)&lt;&gt;"",COUNTA($I$6:I982),"")</f>
        <v>810</v>
      </c>
      <c r="C982" s="307" t="s">
        <v>706</v>
      </c>
      <c r="D982" s="216" t="s">
        <v>904</v>
      </c>
      <c r="E982" s="218" t="s">
        <v>905</v>
      </c>
      <c r="F982" s="218"/>
      <c r="G982" s="219" t="s">
        <v>2</v>
      </c>
      <c r="H982" s="220">
        <v>1</v>
      </c>
      <c r="I982" s="12">
        <v>0</v>
      </c>
      <c r="J982" s="62">
        <f t="shared" si="16"/>
        <v>0</v>
      </c>
    </row>
    <row r="983" spans="1:12" x14ac:dyDescent="0.25">
      <c r="A983" s="40">
        <v>1</v>
      </c>
      <c r="B983" s="40" t="str">
        <f>IF(TRIM(I983)&lt;&gt;"",COUNTA($I$6:I983),"")</f>
        <v/>
      </c>
      <c r="C983" s="296" t="s">
        <v>992</v>
      </c>
      <c r="D983" s="313" t="s">
        <v>3080</v>
      </c>
      <c r="E983" s="319" t="s">
        <v>3131</v>
      </c>
      <c r="F983" s="332"/>
      <c r="G983" s="342"/>
      <c r="H983" s="344"/>
      <c r="I983" s="345"/>
      <c r="J983" s="346">
        <f>ROUND(J984+J990+J1052+J1099+J1122+J1149+J1168+J1194+J1202+J1218+J1254,2)</f>
        <v>0</v>
      </c>
      <c r="K983" s="222"/>
      <c r="L983" s="222"/>
    </row>
    <row r="984" spans="1:12" x14ac:dyDescent="0.25">
      <c r="A984" s="46">
        <v>2</v>
      </c>
      <c r="B984" s="46" t="str">
        <f>IF(TRIM(I984)&lt;&gt;"",COUNTA($I$6:I984),"")</f>
        <v/>
      </c>
      <c r="C984" s="297" t="s">
        <v>992</v>
      </c>
      <c r="D984" s="47" t="s">
        <v>709</v>
      </c>
      <c r="E984" s="83" t="s">
        <v>10</v>
      </c>
      <c r="F984" s="84"/>
      <c r="G984" s="48"/>
      <c r="H984" s="49"/>
      <c r="I984" s="50"/>
      <c r="J984" s="50"/>
      <c r="K984" s="223"/>
      <c r="L984" s="222"/>
    </row>
    <row r="985" spans="1:12" ht="45" x14ac:dyDescent="0.25">
      <c r="A985" s="58"/>
      <c r="B985" s="58" t="str">
        <f>IF(TRIM(I985)&lt;&gt;"",COUNTA($I$6:I985),"")</f>
        <v/>
      </c>
      <c r="C985" s="225" t="s">
        <v>992</v>
      </c>
      <c r="D985" s="224" t="s">
        <v>716</v>
      </c>
      <c r="E985" s="218" t="s">
        <v>22</v>
      </c>
      <c r="F985" s="225"/>
      <c r="G985" s="226"/>
      <c r="H985" s="227" t="s">
        <v>23</v>
      </c>
      <c r="I985" s="228"/>
      <c r="J985" s="62" t="str">
        <f t="shared" ref="J985:J988" si="17">IF(ISNUMBER(H985),ROUND(H985*I985,2),"")</f>
        <v/>
      </c>
      <c r="K985" s="222"/>
      <c r="L985" s="222"/>
    </row>
    <row r="986" spans="1:12" ht="45" x14ac:dyDescent="0.25">
      <c r="A986" s="58"/>
      <c r="B986" s="58" t="str">
        <f>IF(TRIM(I986)&lt;&gt;"",COUNTA($I$6:I986),"")</f>
        <v/>
      </c>
      <c r="C986" s="166" t="s">
        <v>992</v>
      </c>
      <c r="D986" s="164" t="s">
        <v>718</v>
      </c>
      <c r="E986" s="96" t="s">
        <v>906</v>
      </c>
      <c r="F986" s="166"/>
      <c r="G986" s="167"/>
      <c r="H986" s="227" t="s">
        <v>23</v>
      </c>
      <c r="I986" s="168"/>
      <c r="J986" s="62" t="str">
        <f t="shared" si="17"/>
        <v/>
      </c>
      <c r="K986" s="222"/>
      <c r="L986" s="222"/>
    </row>
    <row r="987" spans="1:12" ht="22.5" x14ac:dyDescent="0.25">
      <c r="A987" s="58"/>
      <c r="B987" s="58" t="str">
        <f>IF(TRIM(I987)&lt;&gt;"",COUNTA($I$6:I987),"")</f>
        <v/>
      </c>
      <c r="C987" s="166" t="s">
        <v>992</v>
      </c>
      <c r="D987" s="164" t="s">
        <v>720</v>
      </c>
      <c r="E987" s="96" t="s">
        <v>907</v>
      </c>
      <c r="F987" s="166"/>
      <c r="G987" s="167"/>
      <c r="H987" s="227" t="s">
        <v>23</v>
      </c>
      <c r="I987" s="168"/>
      <c r="J987" s="62" t="str">
        <f t="shared" si="17"/>
        <v/>
      </c>
      <c r="K987" s="222"/>
      <c r="L987" s="222"/>
    </row>
    <row r="988" spans="1:12" ht="45" x14ac:dyDescent="0.25">
      <c r="A988" s="58"/>
      <c r="B988" s="58" t="str">
        <f>IF(TRIM(I988)&lt;&gt;"",COUNTA($I$6:I988),"")</f>
        <v/>
      </c>
      <c r="C988" s="166" t="s">
        <v>992</v>
      </c>
      <c r="D988" s="164" t="s">
        <v>723</v>
      </c>
      <c r="E988" s="96" t="s">
        <v>18</v>
      </c>
      <c r="F988" s="166"/>
      <c r="G988" s="167"/>
      <c r="H988" s="227" t="s">
        <v>23</v>
      </c>
      <c r="I988" s="168"/>
      <c r="J988" s="62" t="str">
        <f t="shared" si="17"/>
        <v/>
      </c>
      <c r="K988" s="222"/>
      <c r="L988" s="222"/>
    </row>
    <row r="989" spans="1:12" ht="67.5" x14ac:dyDescent="0.25">
      <c r="A989" s="58"/>
      <c r="B989" s="58" t="str">
        <f>IF(TRIM(I989)&lt;&gt;"",COUNTA($I$6:I989),"")</f>
        <v/>
      </c>
      <c r="C989" s="166" t="s">
        <v>992</v>
      </c>
      <c r="D989" s="164" t="s">
        <v>728</v>
      </c>
      <c r="E989" s="96" t="s">
        <v>908</v>
      </c>
      <c r="F989" s="166"/>
      <c r="G989" s="167"/>
      <c r="H989" s="227" t="s">
        <v>23</v>
      </c>
      <c r="I989" s="168"/>
      <c r="J989" s="62" t="str">
        <f t="shared" ref="J989:J1050" si="18">IF(ISNUMBER(H989),ROUND(H989*I989,2),"")</f>
        <v/>
      </c>
      <c r="K989" s="222"/>
      <c r="L989" s="222"/>
    </row>
    <row r="990" spans="1:12" x14ac:dyDescent="0.25">
      <c r="A990" s="46">
        <v>2</v>
      </c>
      <c r="B990" s="46" t="str">
        <f>IF(TRIM(I990)&lt;&gt;"",COUNTA($I$6:I990),"")</f>
        <v/>
      </c>
      <c r="C990" s="297" t="s">
        <v>236</v>
      </c>
      <c r="D990" s="47" t="s">
        <v>909</v>
      </c>
      <c r="E990" s="83" t="s">
        <v>910</v>
      </c>
      <c r="F990" s="84"/>
      <c r="G990" s="48"/>
      <c r="H990" s="49" t="s">
        <v>23</v>
      </c>
      <c r="I990" s="50"/>
      <c r="J990" s="50">
        <f>J991+J1032</f>
        <v>0</v>
      </c>
      <c r="K990" s="222"/>
      <c r="L990" s="222"/>
    </row>
    <row r="991" spans="1:12" x14ac:dyDescent="0.25">
      <c r="A991" s="53">
        <v>3</v>
      </c>
      <c r="B991" s="53" t="str">
        <f>IF(TRIM(I991)&lt;&gt;"",COUNTA($I$6:I991),"")</f>
        <v/>
      </c>
      <c r="C991" s="298" t="s">
        <v>236</v>
      </c>
      <c r="D991" s="111" t="s">
        <v>911</v>
      </c>
      <c r="E991" s="88" t="s">
        <v>11</v>
      </c>
      <c r="F991" s="88"/>
      <c r="G991" s="90"/>
      <c r="H991" s="91" t="s">
        <v>23</v>
      </c>
      <c r="I991" s="103"/>
      <c r="J991" s="205">
        <f>ROUND(SUM(J992:J1031),2)</f>
        <v>0</v>
      </c>
      <c r="K991" s="222"/>
      <c r="L991" s="222"/>
    </row>
    <row r="992" spans="1:12" ht="33.75" x14ac:dyDescent="0.25">
      <c r="A992" s="58"/>
      <c r="B992" s="58" t="str">
        <f>IF(TRIM(I992)&lt;&gt;"",COUNTA($I$6:I992),"")</f>
        <v/>
      </c>
      <c r="C992" s="166" t="s">
        <v>236</v>
      </c>
      <c r="D992" s="164" t="s">
        <v>914</v>
      </c>
      <c r="E992" s="96" t="s">
        <v>915</v>
      </c>
      <c r="F992" s="166"/>
      <c r="G992" s="167"/>
      <c r="H992" s="227" t="s">
        <v>23</v>
      </c>
      <c r="I992" s="168"/>
      <c r="J992" s="62" t="str">
        <f t="shared" si="18"/>
        <v/>
      </c>
      <c r="K992" s="222"/>
      <c r="L992" s="222"/>
    </row>
    <row r="993" spans="1:12" ht="33.75" x14ac:dyDescent="0.25">
      <c r="A993" s="58"/>
      <c r="B993" s="58">
        <f>IF(TRIM(I993)&lt;&gt;"",COUNTA($I$6:I993),"")</f>
        <v>811</v>
      </c>
      <c r="C993" s="266" t="s">
        <v>236</v>
      </c>
      <c r="D993" s="156" t="s">
        <v>916</v>
      </c>
      <c r="E993" s="96" t="s">
        <v>917</v>
      </c>
      <c r="F993" s="96"/>
      <c r="G993" s="94" t="s">
        <v>26</v>
      </c>
      <c r="H993" s="229">
        <v>210</v>
      </c>
      <c r="I993" s="4">
        <v>0</v>
      </c>
      <c r="J993" s="62">
        <f t="shared" si="18"/>
        <v>0</v>
      </c>
      <c r="K993" s="222"/>
      <c r="L993" s="222"/>
    </row>
    <row r="994" spans="1:12" ht="33.75" x14ac:dyDescent="0.25">
      <c r="A994" s="58"/>
      <c r="B994" s="58">
        <f>IF(TRIM(I994)&lt;&gt;"",COUNTA($I$6:I994),"")</f>
        <v>812</v>
      </c>
      <c r="C994" s="266" t="s">
        <v>236</v>
      </c>
      <c r="D994" s="156" t="s">
        <v>918</v>
      </c>
      <c r="E994" s="96" t="s">
        <v>919</v>
      </c>
      <c r="F994" s="96" t="s">
        <v>920</v>
      </c>
      <c r="G994" s="94" t="s">
        <v>26</v>
      </c>
      <c r="H994" s="229">
        <v>2100</v>
      </c>
      <c r="I994" s="4">
        <v>0</v>
      </c>
      <c r="J994" s="62">
        <f t="shared" si="18"/>
        <v>0</v>
      </c>
      <c r="K994" s="222"/>
      <c r="L994" s="222"/>
    </row>
    <row r="995" spans="1:12" ht="22.5" x14ac:dyDescent="0.25">
      <c r="A995" s="58"/>
      <c r="B995" s="58">
        <f>IF(TRIM(I995)&lt;&gt;"",COUNTA($I$6:I995),"")</f>
        <v>813</v>
      </c>
      <c r="C995" s="266" t="s">
        <v>236</v>
      </c>
      <c r="D995" s="156" t="s">
        <v>921</v>
      </c>
      <c r="E995" s="96" t="s">
        <v>922</v>
      </c>
      <c r="F995" s="96"/>
      <c r="G995" s="94" t="s">
        <v>26</v>
      </c>
      <c r="H995" s="229">
        <v>4000</v>
      </c>
      <c r="I995" s="4">
        <v>0</v>
      </c>
      <c r="J995" s="62">
        <f t="shared" si="18"/>
        <v>0</v>
      </c>
      <c r="K995" s="222"/>
      <c r="L995" s="222"/>
    </row>
    <row r="996" spans="1:12" ht="22.5" x14ac:dyDescent="0.25">
      <c r="A996" s="58"/>
      <c r="B996" s="58">
        <f>IF(TRIM(I996)&lt;&gt;"",COUNTA($I$6:I996),"")</f>
        <v>814</v>
      </c>
      <c r="C996" s="266" t="s">
        <v>236</v>
      </c>
      <c r="D996" s="156" t="s">
        <v>923</v>
      </c>
      <c r="E996" s="96" t="s">
        <v>924</v>
      </c>
      <c r="F996" s="96"/>
      <c r="G996" s="94" t="s">
        <v>26</v>
      </c>
      <c r="H996" s="229">
        <v>40</v>
      </c>
      <c r="I996" s="4">
        <v>0</v>
      </c>
      <c r="J996" s="62">
        <f t="shared" si="18"/>
        <v>0</v>
      </c>
      <c r="K996" s="222"/>
      <c r="L996" s="222"/>
    </row>
    <row r="997" spans="1:12" ht="22.5" x14ac:dyDescent="0.25">
      <c r="A997" s="58"/>
      <c r="B997" s="58">
        <f>IF(TRIM(I997)&lt;&gt;"",COUNTA($I$6:I997),"")</f>
        <v>815</v>
      </c>
      <c r="C997" s="266" t="s">
        <v>236</v>
      </c>
      <c r="D997" s="156" t="s">
        <v>925</v>
      </c>
      <c r="E997" s="96" t="s">
        <v>926</v>
      </c>
      <c r="F997" s="96"/>
      <c r="G997" s="94" t="s">
        <v>26</v>
      </c>
      <c r="H997" s="229">
        <v>880</v>
      </c>
      <c r="I997" s="4">
        <v>0</v>
      </c>
      <c r="J997" s="62">
        <f t="shared" si="18"/>
        <v>0</v>
      </c>
      <c r="K997" s="222"/>
      <c r="L997" s="222"/>
    </row>
    <row r="998" spans="1:12" ht="22.5" x14ac:dyDescent="0.25">
      <c r="A998" s="58"/>
      <c r="B998" s="58">
        <f>IF(TRIM(I998)&lt;&gt;"",COUNTA($I$6:I998),"")</f>
        <v>816</v>
      </c>
      <c r="C998" s="266" t="s">
        <v>236</v>
      </c>
      <c r="D998" s="156" t="s">
        <v>927</v>
      </c>
      <c r="E998" s="96" t="s">
        <v>928</v>
      </c>
      <c r="F998" s="96"/>
      <c r="G998" s="94" t="s">
        <v>26</v>
      </c>
      <c r="H998" s="229">
        <v>760</v>
      </c>
      <c r="I998" s="4">
        <v>0</v>
      </c>
      <c r="J998" s="62">
        <f t="shared" si="18"/>
        <v>0</v>
      </c>
      <c r="K998" s="222"/>
      <c r="L998" s="222"/>
    </row>
    <row r="999" spans="1:12" ht="22.5" x14ac:dyDescent="0.25">
      <c r="A999" s="58"/>
      <c r="B999" s="58">
        <f>IF(TRIM(I999)&lt;&gt;"",COUNTA($I$6:I999),"")</f>
        <v>817</v>
      </c>
      <c r="C999" s="266" t="s">
        <v>236</v>
      </c>
      <c r="D999" s="156" t="s">
        <v>929</v>
      </c>
      <c r="E999" s="96" t="s">
        <v>930</v>
      </c>
      <c r="F999" s="96"/>
      <c r="G999" s="94" t="s">
        <v>26</v>
      </c>
      <c r="H999" s="229">
        <v>20</v>
      </c>
      <c r="I999" s="4">
        <v>0</v>
      </c>
      <c r="J999" s="62">
        <f t="shared" si="18"/>
        <v>0</v>
      </c>
      <c r="K999" s="222"/>
      <c r="L999" s="222"/>
    </row>
    <row r="1000" spans="1:12" ht="22.5" x14ac:dyDescent="0.25">
      <c r="A1000" s="58"/>
      <c r="B1000" s="58">
        <f>IF(TRIM(I1000)&lt;&gt;"",COUNTA($I$6:I1000),"")</f>
        <v>818</v>
      </c>
      <c r="C1000" s="266" t="s">
        <v>236</v>
      </c>
      <c r="D1000" s="156" t="s">
        <v>931</v>
      </c>
      <c r="E1000" s="96" t="s">
        <v>932</v>
      </c>
      <c r="F1000" s="230" t="s">
        <v>933</v>
      </c>
      <c r="G1000" s="94" t="s">
        <v>26</v>
      </c>
      <c r="H1000" s="229">
        <v>460</v>
      </c>
      <c r="I1000" s="4">
        <v>0</v>
      </c>
      <c r="J1000" s="62">
        <f t="shared" si="18"/>
        <v>0</v>
      </c>
      <c r="K1000" s="222"/>
      <c r="L1000" s="222"/>
    </row>
    <row r="1001" spans="1:12" ht="22.5" x14ac:dyDescent="0.25">
      <c r="A1001" s="58"/>
      <c r="B1001" s="58">
        <f>IF(TRIM(I1001)&lt;&gt;"",COUNTA($I$6:I1001),"")</f>
        <v>819</v>
      </c>
      <c r="C1001" s="266" t="s">
        <v>236</v>
      </c>
      <c r="D1001" s="156" t="s">
        <v>934</v>
      </c>
      <c r="E1001" s="96" t="s">
        <v>935</v>
      </c>
      <c r="F1001" s="230" t="s">
        <v>936</v>
      </c>
      <c r="G1001" s="94" t="s">
        <v>26</v>
      </c>
      <c r="H1001" s="229">
        <v>40</v>
      </c>
      <c r="I1001" s="4">
        <v>0</v>
      </c>
      <c r="J1001" s="62">
        <f t="shared" si="18"/>
        <v>0</v>
      </c>
      <c r="K1001" s="222"/>
      <c r="L1001" s="222"/>
    </row>
    <row r="1002" spans="1:12" ht="22.5" x14ac:dyDescent="0.25">
      <c r="A1002" s="58"/>
      <c r="B1002" s="58">
        <f>IF(TRIM(I1002)&lt;&gt;"",COUNTA($I$6:I1002),"")</f>
        <v>820</v>
      </c>
      <c r="C1002" s="266" t="s">
        <v>236</v>
      </c>
      <c r="D1002" s="156" t="s">
        <v>937</v>
      </c>
      <c r="E1002" s="96" t="s">
        <v>938</v>
      </c>
      <c r="F1002" s="96" t="s">
        <v>939</v>
      </c>
      <c r="G1002" s="94" t="s">
        <v>26</v>
      </c>
      <c r="H1002" s="229">
        <v>2100</v>
      </c>
      <c r="I1002" s="4">
        <v>0</v>
      </c>
      <c r="J1002" s="62">
        <f t="shared" si="18"/>
        <v>0</v>
      </c>
      <c r="K1002" s="222"/>
      <c r="L1002" s="222"/>
    </row>
    <row r="1003" spans="1:12" ht="22.5" x14ac:dyDescent="0.25">
      <c r="A1003" s="58"/>
      <c r="B1003" s="58">
        <f>IF(TRIM(I1003)&lt;&gt;"",COUNTA($I$6:I1003),"")</f>
        <v>821</v>
      </c>
      <c r="C1003" s="266" t="s">
        <v>236</v>
      </c>
      <c r="D1003" s="156" t="s">
        <v>940</v>
      </c>
      <c r="E1003" s="96" t="s">
        <v>941</v>
      </c>
      <c r="F1003" s="230" t="s">
        <v>942</v>
      </c>
      <c r="G1003" s="94" t="s">
        <v>26</v>
      </c>
      <c r="H1003" s="229">
        <v>460</v>
      </c>
      <c r="I1003" s="4">
        <v>0</v>
      </c>
      <c r="J1003" s="62">
        <f t="shared" si="18"/>
        <v>0</v>
      </c>
      <c r="K1003" s="222"/>
      <c r="L1003" s="222"/>
    </row>
    <row r="1004" spans="1:12" ht="22.5" x14ac:dyDescent="0.25">
      <c r="A1004" s="58"/>
      <c r="B1004" s="58">
        <f>IF(TRIM(I1004)&lt;&gt;"",COUNTA($I$6:I1004),"")</f>
        <v>822</v>
      </c>
      <c r="C1004" s="266" t="s">
        <v>236</v>
      </c>
      <c r="D1004" s="156" t="s">
        <v>943</v>
      </c>
      <c r="E1004" s="96" t="s">
        <v>944</v>
      </c>
      <c r="F1004" s="96"/>
      <c r="G1004" s="94" t="s">
        <v>26</v>
      </c>
      <c r="H1004" s="229">
        <v>30</v>
      </c>
      <c r="I1004" s="4">
        <v>0</v>
      </c>
      <c r="J1004" s="62">
        <f t="shared" si="18"/>
        <v>0</v>
      </c>
      <c r="K1004" s="222"/>
      <c r="L1004" s="222"/>
    </row>
    <row r="1005" spans="1:12" ht="22.5" x14ac:dyDescent="0.25">
      <c r="A1005" s="58"/>
      <c r="B1005" s="58">
        <f>IF(TRIM(I1005)&lt;&gt;"",COUNTA($I$6:I1005),"")</f>
        <v>823</v>
      </c>
      <c r="C1005" s="266" t="s">
        <v>236</v>
      </c>
      <c r="D1005" s="156" t="s">
        <v>945</v>
      </c>
      <c r="E1005" s="96" t="s">
        <v>946</v>
      </c>
      <c r="F1005" s="96"/>
      <c r="G1005" s="94" t="s">
        <v>26</v>
      </c>
      <c r="H1005" s="229">
        <v>30</v>
      </c>
      <c r="I1005" s="4">
        <v>0</v>
      </c>
      <c r="J1005" s="62">
        <f t="shared" si="18"/>
        <v>0</v>
      </c>
      <c r="K1005" s="222"/>
      <c r="L1005" s="222"/>
    </row>
    <row r="1006" spans="1:12" ht="22.5" x14ac:dyDescent="0.25">
      <c r="A1006" s="58"/>
      <c r="B1006" s="58">
        <f>IF(TRIM(I1006)&lt;&gt;"",COUNTA($I$6:I1006),"")</f>
        <v>824</v>
      </c>
      <c r="C1006" s="266" t="s">
        <v>236</v>
      </c>
      <c r="D1006" s="156" t="s">
        <v>947</v>
      </c>
      <c r="E1006" s="96" t="s">
        <v>948</v>
      </c>
      <c r="F1006" s="96" t="s">
        <v>949</v>
      </c>
      <c r="G1006" s="94" t="s">
        <v>26</v>
      </c>
      <c r="H1006" s="229">
        <v>30</v>
      </c>
      <c r="I1006" s="4">
        <v>0</v>
      </c>
      <c r="J1006" s="62">
        <f t="shared" si="18"/>
        <v>0</v>
      </c>
      <c r="K1006" s="222"/>
      <c r="L1006" s="222"/>
    </row>
    <row r="1007" spans="1:12" ht="22.5" x14ac:dyDescent="0.25">
      <c r="A1007" s="58"/>
      <c r="B1007" s="58">
        <f>IF(TRIM(I1007)&lt;&gt;"",COUNTA($I$6:I1007),"")</f>
        <v>825</v>
      </c>
      <c r="C1007" s="266" t="s">
        <v>236</v>
      </c>
      <c r="D1007" s="156" t="s">
        <v>950</v>
      </c>
      <c r="E1007" s="96" t="s">
        <v>951</v>
      </c>
      <c r="F1007" s="96"/>
      <c r="G1007" s="94" t="s">
        <v>26</v>
      </c>
      <c r="H1007" s="229">
        <v>90</v>
      </c>
      <c r="I1007" s="4">
        <v>0</v>
      </c>
      <c r="J1007" s="62">
        <f t="shared" si="18"/>
        <v>0</v>
      </c>
      <c r="K1007" s="222"/>
      <c r="L1007" s="222"/>
    </row>
    <row r="1008" spans="1:12" ht="22.5" x14ac:dyDescent="0.25">
      <c r="A1008" s="58"/>
      <c r="B1008" s="58">
        <f>IF(TRIM(I1008)&lt;&gt;"",COUNTA($I$6:I1008),"")</f>
        <v>826</v>
      </c>
      <c r="C1008" s="266" t="s">
        <v>236</v>
      </c>
      <c r="D1008" s="156" t="s">
        <v>952</v>
      </c>
      <c r="E1008" s="96" t="s">
        <v>953</v>
      </c>
      <c r="F1008" s="96" t="s">
        <v>954</v>
      </c>
      <c r="G1008" s="94" t="s">
        <v>26</v>
      </c>
      <c r="H1008" s="229">
        <v>100</v>
      </c>
      <c r="I1008" s="4">
        <v>0</v>
      </c>
      <c r="J1008" s="62">
        <f t="shared" si="18"/>
        <v>0</v>
      </c>
      <c r="K1008" s="222"/>
      <c r="L1008" s="222"/>
    </row>
    <row r="1009" spans="1:12" x14ac:dyDescent="0.25">
      <c r="A1009" s="58"/>
      <c r="B1009" s="58">
        <f>IF(TRIM(I1009)&lt;&gt;"",COUNTA($I$6:I1009),"")</f>
        <v>827</v>
      </c>
      <c r="C1009" s="266" t="s">
        <v>236</v>
      </c>
      <c r="D1009" s="156" t="s">
        <v>955</v>
      </c>
      <c r="E1009" s="96" t="s">
        <v>956</v>
      </c>
      <c r="F1009" s="96"/>
      <c r="G1009" s="94" t="s">
        <v>1</v>
      </c>
      <c r="H1009" s="229">
        <v>450</v>
      </c>
      <c r="I1009" s="4">
        <v>0</v>
      </c>
      <c r="J1009" s="62">
        <f t="shared" si="18"/>
        <v>0</v>
      </c>
      <c r="K1009" s="222"/>
      <c r="L1009" s="222"/>
    </row>
    <row r="1010" spans="1:12" ht="22.5" x14ac:dyDescent="0.25">
      <c r="A1010" s="58"/>
      <c r="B1010" s="58">
        <f>IF(TRIM(I1010)&lt;&gt;"",COUNTA($I$6:I1010),"")</f>
        <v>828</v>
      </c>
      <c r="C1010" s="266" t="s">
        <v>236</v>
      </c>
      <c r="D1010" s="156" t="s">
        <v>957</v>
      </c>
      <c r="E1010" s="96" t="s">
        <v>958</v>
      </c>
      <c r="F1010" s="96" t="s">
        <v>959</v>
      </c>
      <c r="G1010" s="94" t="s">
        <v>1</v>
      </c>
      <c r="H1010" s="229">
        <v>90</v>
      </c>
      <c r="I1010" s="4">
        <v>0</v>
      </c>
      <c r="J1010" s="62">
        <f t="shared" si="18"/>
        <v>0</v>
      </c>
      <c r="K1010" s="222"/>
      <c r="L1010" s="222"/>
    </row>
    <row r="1011" spans="1:12" ht="22.5" x14ac:dyDescent="0.25">
      <c r="A1011" s="58"/>
      <c r="B1011" s="58">
        <f>IF(TRIM(I1011)&lt;&gt;"",COUNTA($I$6:I1011),"")</f>
        <v>829</v>
      </c>
      <c r="C1011" s="266" t="s">
        <v>236</v>
      </c>
      <c r="D1011" s="156" t="s">
        <v>960</v>
      </c>
      <c r="E1011" s="96" t="s">
        <v>961</v>
      </c>
      <c r="F1011" s="96" t="s">
        <v>962</v>
      </c>
      <c r="G1011" s="94" t="s">
        <v>1</v>
      </c>
      <c r="H1011" s="229">
        <v>177</v>
      </c>
      <c r="I1011" s="4">
        <v>0</v>
      </c>
      <c r="J1011" s="62">
        <f t="shared" si="18"/>
        <v>0</v>
      </c>
      <c r="K1011" s="222"/>
      <c r="L1011" s="222"/>
    </row>
    <row r="1012" spans="1:12" ht="22.5" x14ac:dyDescent="0.25">
      <c r="A1012" s="58"/>
      <c r="B1012" s="58">
        <f>IF(TRIM(I1012)&lt;&gt;"",COUNTA($I$6:I1012),"")</f>
        <v>830</v>
      </c>
      <c r="C1012" s="266" t="s">
        <v>236</v>
      </c>
      <c r="D1012" s="156" t="s">
        <v>963</v>
      </c>
      <c r="E1012" s="96" t="s">
        <v>964</v>
      </c>
      <c r="F1012" s="96"/>
      <c r="G1012" s="94" t="s">
        <v>1</v>
      </c>
      <c r="H1012" s="229">
        <v>40</v>
      </c>
      <c r="I1012" s="4">
        <v>0</v>
      </c>
      <c r="J1012" s="62">
        <f t="shared" si="18"/>
        <v>0</v>
      </c>
      <c r="K1012" s="222"/>
      <c r="L1012" s="222"/>
    </row>
    <row r="1013" spans="1:12" ht="22.5" x14ac:dyDescent="0.25">
      <c r="A1013" s="58"/>
      <c r="B1013" s="58">
        <f>IF(TRIM(I1013)&lt;&gt;"",COUNTA($I$6:I1013),"")</f>
        <v>831</v>
      </c>
      <c r="C1013" s="266" t="s">
        <v>236</v>
      </c>
      <c r="D1013" s="156" t="s">
        <v>965</v>
      </c>
      <c r="E1013" s="96" t="s">
        <v>966</v>
      </c>
      <c r="F1013" s="96" t="s">
        <v>967</v>
      </c>
      <c r="G1013" s="94" t="s">
        <v>1</v>
      </c>
      <c r="H1013" s="229">
        <v>1</v>
      </c>
      <c r="I1013" s="4">
        <v>0</v>
      </c>
      <c r="J1013" s="62">
        <f t="shared" si="18"/>
        <v>0</v>
      </c>
      <c r="K1013" s="222"/>
      <c r="L1013" s="222"/>
    </row>
    <row r="1014" spans="1:12" x14ac:dyDescent="0.25">
      <c r="A1014" s="58"/>
      <c r="B1014" s="58">
        <f>IF(TRIM(I1014)&lt;&gt;"",COUNTA($I$6:I1014),"")</f>
        <v>832</v>
      </c>
      <c r="C1014" s="266" t="s">
        <v>236</v>
      </c>
      <c r="D1014" s="156" t="s">
        <v>968</v>
      </c>
      <c r="E1014" s="96" t="s">
        <v>969</v>
      </c>
      <c r="F1014" s="96" t="s">
        <v>967</v>
      </c>
      <c r="G1014" s="94" t="s">
        <v>1</v>
      </c>
      <c r="H1014" s="229">
        <v>1</v>
      </c>
      <c r="I1014" s="4">
        <v>0</v>
      </c>
      <c r="J1014" s="62">
        <f t="shared" si="18"/>
        <v>0</v>
      </c>
      <c r="K1014" s="222"/>
      <c r="L1014" s="222"/>
    </row>
    <row r="1015" spans="1:12" ht="33.75" x14ac:dyDescent="0.25">
      <c r="A1015" s="58"/>
      <c r="B1015" s="58">
        <f>IF(TRIM(I1015)&lt;&gt;"",COUNTA($I$6:I1015),"")</f>
        <v>833</v>
      </c>
      <c r="C1015" s="266" t="s">
        <v>236</v>
      </c>
      <c r="D1015" s="156" t="s">
        <v>970</v>
      </c>
      <c r="E1015" s="96" t="s">
        <v>971</v>
      </c>
      <c r="F1015" s="96" t="s">
        <v>972</v>
      </c>
      <c r="G1015" s="94" t="s">
        <v>1</v>
      </c>
      <c r="H1015" s="229">
        <v>4</v>
      </c>
      <c r="I1015" s="4">
        <v>0</v>
      </c>
      <c r="J1015" s="62">
        <f t="shared" si="18"/>
        <v>0</v>
      </c>
      <c r="K1015" s="222"/>
      <c r="L1015" s="222"/>
    </row>
    <row r="1016" spans="1:12" ht="22.5" x14ac:dyDescent="0.25">
      <c r="A1016" s="58"/>
      <c r="B1016" s="58">
        <f>IF(TRIM(I1016)&lt;&gt;"",COUNTA($I$6:I1016),"")</f>
        <v>834</v>
      </c>
      <c r="C1016" s="266" t="s">
        <v>236</v>
      </c>
      <c r="D1016" s="156" t="s">
        <v>973</v>
      </c>
      <c r="E1016" s="96" t="s">
        <v>974</v>
      </c>
      <c r="F1016" s="96" t="s">
        <v>975</v>
      </c>
      <c r="G1016" s="94" t="s">
        <v>1</v>
      </c>
      <c r="H1016" s="229">
        <v>13</v>
      </c>
      <c r="I1016" s="4">
        <v>0</v>
      </c>
      <c r="J1016" s="62">
        <f t="shared" si="18"/>
        <v>0</v>
      </c>
      <c r="K1016" s="222"/>
      <c r="L1016" s="222"/>
    </row>
    <row r="1017" spans="1:12" ht="22.5" x14ac:dyDescent="0.25">
      <c r="A1017" s="58"/>
      <c r="B1017" s="58">
        <f>IF(TRIM(I1017)&lt;&gt;"",COUNTA($I$6:I1017),"")</f>
        <v>835</v>
      </c>
      <c r="C1017" s="266" t="s">
        <v>236</v>
      </c>
      <c r="D1017" s="156" t="s">
        <v>976</v>
      </c>
      <c r="E1017" s="96" t="s">
        <v>977</v>
      </c>
      <c r="F1017" s="230"/>
      <c r="G1017" s="94" t="s">
        <v>1</v>
      </c>
      <c r="H1017" s="229">
        <v>5</v>
      </c>
      <c r="I1017" s="4">
        <v>0</v>
      </c>
      <c r="J1017" s="62">
        <f t="shared" si="18"/>
        <v>0</v>
      </c>
      <c r="K1017" s="222"/>
      <c r="L1017" s="222"/>
    </row>
    <row r="1018" spans="1:12" ht="22.5" x14ac:dyDescent="0.25">
      <c r="A1018" s="58"/>
      <c r="B1018" s="58">
        <f>IF(TRIM(I1018)&lt;&gt;"",COUNTA($I$6:I1018),"")</f>
        <v>836</v>
      </c>
      <c r="C1018" s="308"/>
      <c r="D1018" s="156" t="s">
        <v>978</v>
      </c>
      <c r="E1018" s="96" t="s">
        <v>979</v>
      </c>
      <c r="F1018" s="230"/>
      <c r="G1018" s="94" t="s">
        <v>1</v>
      </c>
      <c r="H1018" s="229">
        <v>5</v>
      </c>
      <c r="I1018" s="4">
        <v>0</v>
      </c>
      <c r="J1018" s="62">
        <f t="shared" si="18"/>
        <v>0</v>
      </c>
      <c r="K1018" s="222"/>
      <c r="L1018" s="222"/>
    </row>
    <row r="1019" spans="1:12" ht="33.75" x14ac:dyDescent="0.25">
      <c r="A1019" s="58"/>
      <c r="B1019" s="58">
        <f>IF(TRIM(I1019)&lt;&gt;"",COUNTA($I$6:I1019),"")</f>
        <v>837</v>
      </c>
      <c r="C1019" s="266" t="s">
        <v>236</v>
      </c>
      <c r="D1019" s="156" t="s">
        <v>980</v>
      </c>
      <c r="E1019" s="96" t="s">
        <v>981</v>
      </c>
      <c r="F1019" s="96"/>
      <c r="G1019" s="94" t="s">
        <v>1</v>
      </c>
      <c r="H1019" s="229">
        <v>208</v>
      </c>
      <c r="I1019" s="4">
        <v>0</v>
      </c>
      <c r="J1019" s="62">
        <f t="shared" si="18"/>
        <v>0</v>
      </c>
      <c r="K1019" s="222"/>
      <c r="L1019" s="222"/>
    </row>
    <row r="1020" spans="1:12" ht="56.25" x14ac:dyDescent="0.25">
      <c r="A1020" s="58"/>
      <c r="B1020" s="58">
        <f>IF(TRIM(I1020)&lt;&gt;"",COUNTA($I$6:I1020),"")</f>
        <v>838</v>
      </c>
      <c r="C1020" s="266" t="s">
        <v>236</v>
      </c>
      <c r="D1020" s="156" t="s">
        <v>982</v>
      </c>
      <c r="E1020" s="96" t="s">
        <v>983</v>
      </c>
      <c r="F1020" s="96"/>
      <c r="G1020" s="94" t="s">
        <v>26</v>
      </c>
      <c r="H1020" s="229">
        <v>20</v>
      </c>
      <c r="I1020" s="4">
        <v>0</v>
      </c>
      <c r="J1020" s="62">
        <f t="shared" si="18"/>
        <v>0</v>
      </c>
      <c r="K1020" s="222"/>
      <c r="L1020" s="222"/>
    </row>
    <row r="1021" spans="1:12" ht="56.25" x14ac:dyDescent="0.25">
      <c r="A1021" s="58"/>
      <c r="B1021" s="58">
        <f>IF(TRIM(I1021)&lt;&gt;"",COUNTA($I$6:I1021),"")</f>
        <v>839</v>
      </c>
      <c r="C1021" s="266" t="s">
        <v>236</v>
      </c>
      <c r="D1021" s="156" t="s">
        <v>984</v>
      </c>
      <c r="E1021" s="96" t="s">
        <v>985</v>
      </c>
      <c r="F1021" s="96" t="s">
        <v>986</v>
      </c>
      <c r="G1021" s="97" t="s">
        <v>26</v>
      </c>
      <c r="H1021" s="229">
        <v>40</v>
      </c>
      <c r="I1021" s="4">
        <v>0</v>
      </c>
      <c r="J1021" s="62">
        <f t="shared" si="18"/>
        <v>0</v>
      </c>
      <c r="K1021" s="222"/>
      <c r="L1021" s="222"/>
    </row>
    <row r="1022" spans="1:12" ht="45" x14ac:dyDescent="0.25">
      <c r="A1022" s="58"/>
      <c r="B1022" s="58">
        <f>IF(TRIM(I1022)&lt;&gt;"",COUNTA($I$6:I1022),"")</f>
        <v>840</v>
      </c>
      <c r="C1022" s="308"/>
      <c r="D1022" s="156" t="s">
        <v>987</v>
      </c>
      <c r="E1022" s="96" t="s">
        <v>988</v>
      </c>
      <c r="F1022" s="96" t="s">
        <v>989</v>
      </c>
      <c r="G1022" s="97" t="s">
        <v>26</v>
      </c>
      <c r="H1022" s="229">
        <v>20</v>
      </c>
      <c r="I1022" s="12">
        <v>0</v>
      </c>
      <c r="J1022" s="62">
        <f t="shared" si="18"/>
        <v>0</v>
      </c>
      <c r="K1022" s="222"/>
      <c r="L1022" s="222"/>
    </row>
    <row r="1023" spans="1:12" ht="56.25" x14ac:dyDescent="0.25">
      <c r="A1023" s="58"/>
      <c r="B1023" s="58">
        <f>IF(TRIM(I1023)&lt;&gt;"",COUNTA($I$6:I1023),"")</f>
        <v>841</v>
      </c>
      <c r="C1023" s="266" t="s">
        <v>8</v>
      </c>
      <c r="D1023" s="156" t="s">
        <v>990</v>
      </c>
      <c r="E1023" s="96" t="s">
        <v>991</v>
      </c>
      <c r="F1023" s="96"/>
      <c r="G1023" s="94" t="s">
        <v>26</v>
      </c>
      <c r="H1023" s="229">
        <v>30</v>
      </c>
      <c r="I1023" s="4">
        <v>0</v>
      </c>
      <c r="J1023" s="62">
        <f t="shared" si="18"/>
        <v>0</v>
      </c>
      <c r="K1023" s="222"/>
      <c r="L1023" s="222"/>
    </row>
    <row r="1024" spans="1:12" ht="22.5" x14ac:dyDescent="0.25">
      <c r="A1024" s="58"/>
      <c r="B1024" s="58">
        <f>IF(TRIM(I1024)&lt;&gt;"",COUNTA($I$6:I1024),"")</f>
        <v>842</v>
      </c>
      <c r="C1024" s="266" t="s">
        <v>992</v>
      </c>
      <c r="D1024" s="156" t="s">
        <v>993</v>
      </c>
      <c r="E1024" s="96" t="s">
        <v>994</v>
      </c>
      <c r="F1024" s="96"/>
      <c r="G1024" s="94" t="s">
        <v>1</v>
      </c>
      <c r="H1024" s="231">
        <v>1</v>
      </c>
      <c r="I1024" s="4">
        <v>0</v>
      </c>
      <c r="J1024" s="62">
        <f t="shared" si="18"/>
        <v>0</v>
      </c>
      <c r="K1024" s="222"/>
      <c r="L1024" s="222"/>
    </row>
    <row r="1025" spans="1:12" ht="22.5" x14ac:dyDescent="0.25">
      <c r="A1025" s="58"/>
      <c r="B1025" s="58">
        <f>IF(TRIM(I1025)&lt;&gt;"",COUNTA($I$6:I1025),"")</f>
        <v>843</v>
      </c>
      <c r="C1025" s="266" t="s">
        <v>236</v>
      </c>
      <c r="D1025" s="156" t="s">
        <v>995</v>
      </c>
      <c r="E1025" s="96" t="s">
        <v>996</v>
      </c>
      <c r="F1025" s="96"/>
      <c r="G1025" s="94" t="s">
        <v>1</v>
      </c>
      <c r="H1025" s="229">
        <v>6</v>
      </c>
      <c r="I1025" s="4">
        <v>0</v>
      </c>
      <c r="J1025" s="62">
        <f t="shared" si="18"/>
        <v>0</v>
      </c>
      <c r="K1025" s="222"/>
      <c r="L1025" s="222"/>
    </row>
    <row r="1026" spans="1:12" ht="33.75" x14ac:dyDescent="0.25">
      <c r="A1026" s="58"/>
      <c r="B1026" s="58">
        <f>IF(TRIM(I1026)&lt;&gt;"",COUNTA($I$6:I1026),"")</f>
        <v>844</v>
      </c>
      <c r="C1026" s="266" t="s">
        <v>997</v>
      </c>
      <c r="D1026" s="156" t="s">
        <v>998</v>
      </c>
      <c r="E1026" s="96" t="s">
        <v>999</v>
      </c>
      <c r="F1026" s="96"/>
      <c r="G1026" s="94" t="s">
        <v>1</v>
      </c>
      <c r="H1026" s="229">
        <v>6</v>
      </c>
      <c r="I1026" s="4">
        <v>0</v>
      </c>
      <c r="J1026" s="62">
        <f t="shared" si="18"/>
        <v>0</v>
      </c>
      <c r="K1026" s="222"/>
      <c r="L1026" s="222"/>
    </row>
    <row r="1027" spans="1:12" ht="33.75" x14ac:dyDescent="0.25">
      <c r="A1027" s="58"/>
      <c r="B1027" s="58">
        <f>IF(TRIM(I1027)&lt;&gt;"",COUNTA($I$6:I1027),"")</f>
        <v>845</v>
      </c>
      <c r="C1027" s="266" t="s">
        <v>1000</v>
      </c>
      <c r="D1027" s="156" t="s">
        <v>1001</v>
      </c>
      <c r="E1027" s="96" t="s">
        <v>1002</v>
      </c>
      <c r="F1027" s="96"/>
      <c r="G1027" s="94" t="s">
        <v>2</v>
      </c>
      <c r="H1027" s="229">
        <v>1</v>
      </c>
      <c r="I1027" s="4">
        <v>0</v>
      </c>
      <c r="J1027" s="62">
        <f t="shared" si="18"/>
        <v>0</v>
      </c>
      <c r="K1027" s="222"/>
      <c r="L1027" s="222"/>
    </row>
    <row r="1028" spans="1:12" ht="33.75" x14ac:dyDescent="0.25">
      <c r="A1028" s="58"/>
      <c r="B1028" s="58">
        <f>IF(TRIM(I1028)&lt;&gt;"",COUNTA($I$6:I1028),"")</f>
        <v>846</v>
      </c>
      <c r="C1028" s="266" t="s">
        <v>1003</v>
      </c>
      <c r="D1028" s="156" t="s">
        <v>1004</v>
      </c>
      <c r="E1028" s="96" t="s">
        <v>1005</v>
      </c>
      <c r="F1028" s="96"/>
      <c r="G1028" s="94" t="s">
        <v>2</v>
      </c>
      <c r="H1028" s="229">
        <v>1</v>
      </c>
      <c r="I1028" s="4">
        <v>0</v>
      </c>
      <c r="J1028" s="62">
        <f t="shared" si="18"/>
        <v>0</v>
      </c>
      <c r="K1028" s="222"/>
      <c r="L1028" s="222"/>
    </row>
    <row r="1029" spans="1:12" ht="22.5" x14ac:dyDescent="0.25">
      <c r="A1029" s="58"/>
      <c r="B1029" s="58">
        <f>IF(TRIM(I1029)&lt;&gt;"",COUNTA($I$6:I1029),"")</f>
        <v>847</v>
      </c>
      <c r="C1029" s="266" t="s">
        <v>1006</v>
      </c>
      <c r="D1029" s="156" t="s">
        <v>1007</v>
      </c>
      <c r="E1029" s="96" t="s">
        <v>1008</v>
      </c>
      <c r="F1029" s="96"/>
      <c r="G1029" s="94" t="s">
        <v>1</v>
      </c>
      <c r="H1029" s="229">
        <v>1</v>
      </c>
      <c r="I1029" s="4">
        <v>0</v>
      </c>
      <c r="J1029" s="62">
        <f t="shared" si="18"/>
        <v>0</v>
      </c>
      <c r="K1029" s="222"/>
      <c r="L1029" s="222"/>
    </row>
    <row r="1030" spans="1:12" ht="22.5" x14ac:dyDescent="0.25">
      <c r="A1030" s="58"/>
      <c r="B1030" s="58">
        <f>IF(TRIM(I1030)&lt;&gt;"",COUNTA($I$6:I1030),"")</f>
        <v>848</v>
      </c>
      <c r="C1030" s="266" t="s">
        <v>1009</v>
      </c>
      <c r="D1030" s="156" t="s">
        <v>1010</v>
      </c>
      <c r="E1030" s="96" t="s">
        <v>24</v>
      </c>
      <c r="F1030" s="96"/>
      <c r="G1030" s="94" t="s">
        <v>2</v>
      </c>
      <c r="H1030" s="229">
        <v>1</v>
      </c>
      <c r="I1030" s="4">
        <v>0</v>
      </c>
      <c r="J1030" s="62">
        <f t="shared" si="18"/>
        <v>0</v>
      </c>
      <c r="K1030" s="222"/>
      <c r="L1030" s="222"/>
    </row>
    <row r="1031" spans="1:12" ht="22.5" x14ac:dyDescent="0.25">
      <c r="A1031" s="58"/>
      <c r="B1031" s="58">
        <f>IF(TRIM(I1031)&lt;&gt;"",COUNTA($I$6:I1031),"")</f>
        <v>849</v>
      </c>
      <c r="C1031" s="266" t="s">
        <v>1011</v>
      </c>
      <c r="D1031" s="156" t="s">
        <v>1012</v>
      </c>
      <c r="E1031" s="96" t="s">
        <v>1013</v>
      </c>
      <c r="F1031" s="96"/>
      <c r="G1031" s="94" t="s">
        <v>2</v>
      </c>
      <c r="H1031" s="229">
        <v>1</v>
      </c>
      <c r="I1031" s="4">
        <v>0</v>
      </c>
      <c r="J1031" s="62">
        <f t="shared" si="18"/>
        <v>0</v>
      </c>
      <c r="K1031" s="222"/>
      <c r="L1031" s="222"/>
    </row>
    <row r="1032" spans="1:12" x14ac:dyDescent="0.25">
      <c r="A1032" s="53">
        <v>3</v>
      </c>
      <c r="B1032" s="53" t="str">
        <f>IF(TRIM(I1032)&lt;&gt;"",COUNTA($I$6:I1032),"")</f>
        <v/>
      </c>
      <c r="C1032" s="298" t="s">
        <v>236</v>
      </c>
      <c r="D1032" s="111" t="s">
        <v>912</v>
      </c>
      <c r="E1032" s="88" t="s">
        <v>913</v>
      </c>
      <c r="F1032" s="88"/>
      <c r="G1032" s="90"/>
      <c r="H1032" s="91" t="s">
        <v>23</v>
      </c>
      <c r="I1032" s="103"/>
      <c r="J1032" s="205">
        <f>ROUND(SUM(J1033:J1051),2)</f>
        <v>0</v>
      </c>
      <c r="K1032" s="222"/>
      <c r="L1032" s="222"/>
    </row>
    <row r="1033" spans="1:12" ht="90" x14ac:dyDescent="0.25">
      <c r="A1033" s="58"/>
      <c r="B1033" s="58" t="str">
        <f>IF(TRIM(I1033)&lt;&gt;"",COUNTA($I$6:I1033),"")</f>
        <v/>
      </c>
      <c r="C1033" s="166" t="s">
        <v>236</v>
      </c>
      <c r="D1033" s="164" t="s">
        <v>1014</v>
      </c>
      <c r="E1033" s="96"/>
      <c r="F1033" s="165" t="s">
        <v>1015</v>
      </c>
      <c r="G1033" s="167"/>
      <c r="H1033" s="227" t="s">
        <v>23</v>
      </c>
      <c r="I1033" s="168"/>
      <c r="J1033" s="62" t="str">
        <f t="shared" si="18"/>
        <v/>
      </c>
      <c r="K1033" s="222"/>
      <c r="L1033" s="222"/>
    </row>
    <row r="1034" spans="1:12" ht="45" x14ac:dyDescent="0.25">
      <c r="A1034" s="58"/>
      <c r="B1034" s="58" t="str">
        <f>IF(TRIM(I1034)&lt;&gt;"",COUNTA($I$6:I1034),"")</f>
        <v/>
      </c>
      <c r="C1034" s="166" t="s">
        <v>236</v>
      </c>
      <c r="D1034" s="164" t="s">
        <v>1016</v>
      </c>
      <c r="E1034" s="96"/>
      <c r="F1034" s="165" t="s">
        <v>1017</v>
      </c>
      <c r="G1034" s="167"/>
      <c r="H1034" s="227" t="s">
        <v>1018</v>
      </c>
      <c r="I1034" s="168"/>
      <c r="J1034" s="62" t="str">
        <f t="shared" si="18"/>
        <v/>
      </c>
      <c r="K1034" s="222"/>
      <c r="L1034" s="222"/>
    </row>
    <row r="1035" spans="1:12" ht="78.75" x14ac:dyDescent="0.25">
      <c r="A1035" s="58"/>
      <c r="B1035" s="58" t="str">
        <f>IF(TRIM(I1035)&lt;&gt;"",COUNTA($I$6:I1035),"")</f>
        <v/>
      </c>
      <c r="C1035" s="166" t="s">
        <v>236</v>
      </c>
      <c r="D1035" s="164" t="s">
        <v>1019</v>
      </c>
      <c r="E1035" s="96"/>
      <c r="F1035" s="165" t="s">
        <v>1020</v>
      </c>
      <c r="G1035" s="167"/>
      <c r="H1035" s="227" t="s">
        <v>23</v>
      </c>
      <c r="I1035" s="168"/>
      <c r="J1035" s="62" t="str">
        <f t="shared" si="18"/>
        <v/>
      </c>
      <c r="K1035" s="222"/>
      <c r="L1035" s="222"/>
    </row>
    <row r="1036" spans="1:12" s="23" customFormat="1" ht="90" x14ac:dyDescent="0.25">
      <c r="A1036" s="221"/>
      <c r="B1036" s="221">
        <f>IF(TRIM(I1036)&lt;&gt;"",COUNTA($I$6:I1036),"")</f>
        <v>850</v>
      </c>
      <c r="C1036" s="307" t="s">
        <v>236</v>
      </c>
      <c r="D1036" s="232" t="s">
        <v>1021</v>
      </c>
      <c r="E1036" s="218" t="s">
        <v>1022</v>
      </c>
      <c r="F1036" s="218" t="s">
        <v>1023</v>
      </c>
      <c r="G1036" s="233" t="s">
        <v>26</v>
      </c>
      <c r="H1036" s="73">
        <v>17</v>
      </c>
      <c r="I1036" s="4">
        <v>0</v>
      </c>
      <c r="J1036" s="62">
        <f t="shared" si="18"/>
        <v>0</v>
      </c>
      <c r="K1036" s="234"/>
      <c r="L1036" s="235"/>
    </row>
    <row r="1037" spans="1:12" ht="101.25" x14ac:dyDescent="0.25">
      <c r="A1037" s="58"/>
      <c r="B1037" s="58">
        <f>IF(TRIM(I1037)&lt;&gt;"",COUNTA($I$6:I1037),"")</f>
        <v>851</v>
      </c>
      <c r="C1037" s="266" t="s">
        <v>236</v>
      </c>
      <c r="D1037" s="156" t="s">
        <v>1024</v>
      </c>
      <c r="E1037" s="96" t="s">
        <v>1025</v>
      </c>
      <c r="F1037" s="96" t="s">
        <v>1026</v>
      </c>
      <c r="G1037" s="94" t="s">
        <v>26</v>
      </c>
      <c r="H1037" s="229">
        <v>374</v>
      </c>
      <c r="I1037" s="4">
        <v>0</v>
      </c>
      <c r="J1037" s="62">
        <f t="shared" si="18"/>
        <v>0</v>
      </c>
      <c r="K1037" s="222"/>
      <c r="L1037" s="222"/>
    </row>
    <row r="1038" spans="1:12" ht="90" x14ac:dyDescent="0.25">
      <c r="A1038" s="58"/>
      <c r="B1038" s="58">
        <f>IF(TRIM(I1038)&lt;&gt;"",COUNTA($I$6:I1038),"")</f>
        <v>852</v>
      </c>
      <c r="C1038" s="266" t="s">
        <v>236</v>
      </c>
      <c r="D1038" s="156" t="s">
        <v>1027</v>
      </c>
      <c r="E1038" s="96" t="s">
        <v>1028</v>
      </c>
      <c r="F1038" s="96" t="s">
        <v>1029</v>
      </c>
      <c r="G1038" s="94" t="s">
        <v>26</v>
      </c>
      <c r="H1038" s="229">
        <v>40</v>
      </c>
      <c r="I1038" s="4">
        <v>0</v>
      </c>
      <c r="J1038" s="62">
        <f t="shared" si="18"/>
        <v>0</v>
      </c>
      <c r="K1038" s="222"/>
      <c r="L1038" s="222"/>
    </row>
    <row r="1039" spans="1:12" ht="90" x14ac:dyDescent="0.25">
      <c r="A1039" s="58"/>
      <c r="B1039" s="58">
        <f>IF(TRIM(I1039)&lt;&gt;"",COUNTA($I$6:I1039),"")</f>
        <v>853</v>
      </c>
      <c r="C1039" s="266" t="s">
        <v>236</v>
      </c>
      <c r="D1039" s="156" t="s">
        <v>1030</v>
      </c>
      <c r="E1039" s="96" t="s">
        <v>1031</v>
      </c>
      <c r="F1039" s="96" t="s">
        <v>1032</v>
      </c>
      <c r="G1039" s="94" t="s">
        <v>26</v>
      </c>
      <c r="H1039" s="229">
        <v>25</v>
      </c>
      <c r="I1039" s="4">
        <v>0</v>
      </c>
      <c r="J1039" s="62">
        <f t="shared" si="18"/>
        <v>0</v>
      </c>
      <c r="K1039" s="222"/>
      <c r="L1039" s="222"/>
    </row>
    <row r="1040" spans="1:12" ht="90" x14ac:dyDescent="0.25">
      <c r="A1040" s="58"/>
      <c r="B1040" s="58">
        <f>IF(TRIM(I1040)&lt;&gt;"",COUNTA($I$6:I1040),"")</f>
        <v>854</v>
      </c>
      <c r="C1040" s="266" t="s">
        <v>236</v>
      </c>
      <c r="D1040" s="156" t="s">
        <v>1030</v>
      </c>
      <c r="E1040" s="96" t="s">
        <v>1033</v>
      </c>
      <c r="F1040" s="96" t="s">
        <v>1034</v>
      </c>
      <c r="G1040" s="94" t="s">
        <v>26</v>
      </c>
      <c r="H1040" s="229">
        <v>104</v>
      </c>
      <c r="I1040" s="4">
        <v>0</v>
      </c>
      <c r="J1040" s="62">
        <f t="shared" si="18"/>
        <v>0</v>
      </c>
      <c r="K1040" s="222"/>
      <c r="L1040" s="222"/>
    </row>
    <row r="1041" spans="1:12" ht="90" x14ac:dyDescent="0.25">
      <c r="A1041" s="58"/>
      <c r="B1041" s="58">
        <f>IF(TRIM(I1041)&lt;&gt;"",COUNTA($I$6:I1041),"")</f>
        <v>855</v>
      </c>
      <c r="C1041" s="266" t="s">
        <v>236</v>
      </c>
      <c r="D1041" s="156" t="s">
        <v>1030</v>
      </c>
      <c r="E1041" s="96" t="s">
        <v>1035</v>
      </c>
      <c r="F1041" s="96" t="s">
        <v>1034</v>
      </c>
      <c r="G1041" s="94" t="s">
        <v>26</v>
      </c>
      <c r="H1041" s="229">
        <v>123</v>
      </c>
      <c r="I1041" s="4">
        <v>0</v>
      </c>
      <c r="J1041" s="62">
        <f t="shared" si="18"/>
        <v>0</v>
      </c>
      <c r="K1041" s="222"/>
      <c r="L1041" s="222"/>
    </row>
    <row r="1042" spans="1:12" ht="22.5" x14ac:dyDescent="0.25">
      <c r="A1042" s="58"/>
      <c r="B1042" s="58">
        <f>IF(TRIM(I1042)&lt;&gt;"",COUNTA($I$6:I1042),"")</f>
        <v>856</v>
      </c>
      <c r="C1042" s="266" t="s">
        <v>236</v>
      </c>
      <c r="D1042" s="156" t="s">
        <v>1036</v>
      </c>
      <c r="E1042" s="96" t="s">
        <v>1037</v>
      </c>
      <c r="F1042" s="96"/>
      <c r="G1042" s="94" t="s">
        <v>1</v>
      </c>
      <c r="H1042" s="229">
        <v>20</v>
      </c>
      <c r="I1042" s="4">
        <v>0</v>
      </c>
      <c r="J1042" s="62">
        <f t="shared" si="18"/>
        <v>0</v>
      </c>
      <c r="K1042" s="222"/>
      <c r="L1042" s="222"/>
    </row>
    <row r="1043" spans="1:12" ht="22.5" x14ac:dyDescent="0.25">
      <c r="A1043" s="58"/>
      <c r="B1043" s="58">
        <f>IF(TRIM(I1043)&lt;&gt;"",COUNTA($I$6:I1043),"")</f>
        <v>857</v>
      </c>
      <c r="C1043" s="266" t="s">
        <v>236</v>
      </c>
      <c r="D1043" s="156" t="s">
        <v>1038</v>
      </c>
      <c r="E1043" s="96" t="s">
        <v>1039</v>
      </c>
      <c r="F1043" s="96"/>
      <c r="G1043" s="94" t="s">
        <v>1</v>
      </c>
      <c r="H1043" s="229">
        <v>25</v>
      </c>
      <c r="I1043" s="4">
        <v>0</v>
      </c>
      <c r="J1043" s="62">
        <f t="shared" si="18"/>
        <v>0</v>
      </c>
      <c r="K1043" s="222"/>
      <c r="L1043" s="222"/>
    </row>
    <row r="1044" spans="1:12" ht="67.5" x14ac:dyDescent="0.25">
      <c r="A1044" s="58"/>
      <c r="B1044" s="58">
        <f>IF(TRIM(I1044)&lt;&gt;"",COUNTA($I$6:I1044),"")</f>
        <v>858</v>
      </c>
      <c r="C1044" s="266" t="s">
        <v>236</v>
      </c>
      <c r="D1044" s="156" t="s">
        <v>1040</v>
      </c>
      <c r="E1044" s="96" t="s">
        <v>1041</v>
      </c>
      <c r="F1044" s="96"/>
      <c r="G1044" s="94" t="s">
        <v>1</v>
      </c>
      <c r="H1044" s="229">
        <v>2</v>
      </c>
      <c r="I1044" s="4">
        <v>0</v>
      </c>
      <c r="J1044" s="62">
        <f t="shared" si="18"/>
        <v>0</v>
      </c>
      <c r="K1044" s="222"/>
      <c r="L1044" s="222"/>
    </row>
    <row r="1045" spans="1:12" ht="22.5" x14ac:dyDescent="0.25">
      <c r="A1045" s="58"/>
      <c r="B1045" s="58">
        <f>IF(TRIM(I1045)&lt;&gt;"",COUNTA($I$6:I1045),"")</f>
        <v>859</v>
      </c>
      <c r="C1045" s="266" t="s">
        <v>236</v>
      </c>
      <c r="D1045" s="156" t="s">
        <v>1042</v>
      </c>
      <c r="E1045" s="96" t="s">
        <v>1043</v>
      </c>
      <c r="F1045" s="96" t="s">
        <v>1044</v>
      </c>
      <c r="G1045" s="94" t="s">
        <v>1</v>
      </c>
      <c r="H1045" s="229">
        <v>3</v>
      </c>
      <c r="I1045" s="12">
        <v>0</v>
      </c>
      <c r="J1045" s="62">
        <f t="shared" si="18"/>
        <v>0</v>
      </c>
      <c r="K1045" s="222"/>
      <c r="L1045" s="222"/>
    </row>
    <row r="1046" spans="1:12" ht="33.75" x14ac:dyDescent="0.25">
      <c r="A1046" s="58"/>
      <c r="B1046" s="58">
        <f>IF(TRIM(I1046)&lt;&gt;"",COUNTA($I$6:I1046),"")</f>
        <v>860</v>
      </c>
      <c r="C1046" s="266" t="s">
        <v>236</v>
      </c>
      <c r="D1046" s="156" t="s">
        <v>1045</v>
      </c>
      <c r="E1046" s="96" t="s">
        <v>1046</v>
      </c>
      <c r="F1046" s="96" t="s">
        <v>1047</v>
      </c>
      <c r="G1046" s="94" t="s">
        <v>26</v>
      </c>
      <c r="H1046" s="229">
        <v>560</v>
      </c>
      <c r="I1046" s="4">
        <v>0</v>
      </c>
      <c r="J1046" s="62">
        <f t="shared" si="18"/>
        <v>0</v>
      </c>
      <c r="K1046" s="222"/>
      <c r="L1046" s="222"/>
    </row>
    <row r="1047" spans="1:12" ht="33.75" x14ac:dyDescent="0.25">
      <c r="A1047" s="58"/>
      <c r="B1047" s="58">
        <f>IF(TRIM(I1047)&lt;&gt;"",COUNTA($I$6:I1047),"")</f>
        <v>861</v>
      </c>
      <c r="C1047" s="266" t="s">
        <v>236</v>
      </c>
      <c r="D1047" s="156" t="s">
        <v>1048</v>
      </c>
      <c r="E1047" s="96" t="s">
        <v>1049</v>
      </c>
      <c r="F1047" s="96" t="s">
        <v>1050</v>
      </c>
      <c r="G1047" s="94" t="s">
        <v>1</v>
      </c>
      <c r="H1047" s="229">
        <v>17</v>
      </c>
      <c r="I1047" s="4">
        <v>0</v>
      </c>
      <c r="J1047" s="62">
        <f t="shared" si="18"/>
        <v>0</v>
      </c>
      <c r="K1047" s="222"/>
      <c r="L1047" s="222"/>
    </row>
    <row r="1048" spans="1:12" ht="22.5" x14ac:dyDescent="0.25">
      <c r="A1048" s="58"/>
      <c r="B1048" s="58">
        <f>IF(TRIM(I1048)&lt;&gt;"",COUNTA($I$6:I1048),"")</f>
        <v>862</v>
      </c>
      <c r="C1048" s="266" t="s">
        <v>236</v>
      </c>
      <c r="D1048" s="156" t="s">
        <v>1051</v>
      </c>
      <c r="E1048" s="96" t="s">
        <v>1052</v>
      </c>
      <c r="F1048" s="96" t="s">
        <v>1053</v>
      </c>
      <c r="G1048" s="94" t="s">
        <v>26</v>
      </c>
      <c r="H1048" s="229">
        <v>50</v>
      </c>
      <c r="I1048" s="4">
        <v>0</v>
      </c>
      <c r="J1048" s="62">
        <f t="shared" si="18"/>
        <v>0</v>
      </c>
      <c r="K1048" s="222"/>
      <c r="L1048" s="222"/>
    </row>
    <row r="1049" spans="1:12" ht="33.75" x14ac:dyDescent="0.25">
      <c r="A1049" s="58"/>
      <c r="B1049" s="58">
        <f>IF(TRIM(I1049)&lt;&gt;"",COUNTA($I$6:I1049),"")</f>
        <v>863</v>
      </c>
      <c r="C1049" s="266" t="s">
        <v>236</v>
      </c>
      <c r="D1049" s="156" t="s">
        <v>1054</v>
      </c>
      <c r="E1049" s="96" t="s">
        <v>2508</v>
      </c>
      <c r="F1049" s="96" t="s">
        <v>1055</v>
      </c>
      <c r="G1049" s="94" t="s">
        <v>26</v>
      </c>
      <c r="H1049" s="229">
        <v>30</v>
      </c>
      <c r="I1049" s="4">
        <v>0</v>
      </c>
      <c r="J1049" s="62">
        <f t="shared" si="18"/>
        <v>0</v>
      </c>
      <c r="K1049" s="222"/>
      <c r="L1049" s="222"/>
    </row>
    <row r="1050" spans="1:12" ht="33.75" x14ac:dyDescent="0.25">
      <c r="A1050" s="58"/>
      <c r="B1050" s="58">
        <f>IF(TRIM(I1050)&lt;&gt;"",COUNTA($I$6:I1050),"")</f>
        <v>864</v>
      </c>
      <c r="C1050" s="266" t="s">
        <v>236</v>
      </c>
      <c r="D1050" s="156" t="s">
        <v>1056</v>
      </c>
      <c r="E1050" s="96" t="s">
        <v>1057</v>
      </c>
      <c r="F1050" s="96"/>
      <c r="G1050" s="94" t="s">
        <v>26</v>
      </c>
      <c r="H1050" s="229">
        <v>20</v>
      </c>
      <c r="I1050" s="4">
        <v>0</v>
      </c>
      <c r="J1050" s="62">
        <f t="shared" si="18"/>
        <v>0</v>
      </c>
      <c r="K1050" s="222"/>
      <c r="L1050" s="222"/>
    </row>
    <row r="1051" spans="1:12" ht="33.75" x14ac:dyDescent="0.25">
      <c r="A1051" s="58"/>
      <c r="B1051" s="58">
        <f>IF(TRIM(I1051)&lt;&gt;"",COUNTA($I$6:I1051),"")</f>
        <v>865</v>
      </c>
      <c r="C1051" s="266" t="s">
        <v>236</v>
      </c>
      <c r="D1051" s="156" t="s">
        <v>1058</v>
      </c>
      <c r="E1051" s="96" t="s">
        <v>1059</v>
      </c>
      <c r="F1051" s="96"/>
      <c r="G1051" s="94" t="s">
        <v>26</v>
      </c>
      <c r="H1051" s="229">
        <v>20</v>
      </c>
      <c r="I1051" s="4">
        <v>0</v>
      </c>
      <c r="J1051" s="62">
        <f t="shared" ref="J1051" si="19">IF(ISNUMBER(H1051),ROUND(H1051*I1051,2),"")</f>
        <v>0</v>
      </c>
      <c r="K1051" s="222"/>
      <c r="L1051" s="222"/>
    </row>
    <row r="1052" spans="1:12" x14ac:dyDescent="0.25">
      <c r="A1052" s="46">
        <v>2</v>
      </c>
      <c r="B1052" s="46" t="str">
        <f>IF(TRIM(I1052)&lt;&gt;"",COUNTA($I$6:I1052),"")</f>
        <v/>
      </c>
      <c r="C1052" s="297" t="s">
        <v>236</v>
      </c>
      <c r="D1052" s="47" t="s">
        <v>1060</v>
      </c>
      <c r="E1052" s="83" t="s">
        <v>1061</v>
      </c>
      <c r="F1052" s="84"/>
      <c r="G1052" s="48"/>
      <c r="H1052" s="49" t="s">
        <v>23</v>
      </c>
      <c r="I1052" s="50"/>
      <c r="J1052" s="50">
        <f>ROUND(J1053+J1073+J1087+J1092,2)</f>
        <v>0</v>
      </c>
      <c r="K1052" s="222"/>
      <c r="L1052" s="222"/>
    </row>
    <row r="1053" spans="1:12" x14ac:dyDescent="0.25">
      <c r="A1053" s="53">
        <v>3</v>
      </c>
      <c r="B1053" s="53" t="str">
        <f>IF(TRIM(I1053)&lt;&gt;"",COUNTA($I$6:I1053),"")</f>
        <v/>
      </c>
      <c r="C1053" s="298" t="s">
        <v>236</v>
      </c>
      <c r="D1053" s="111" t="s">
        <v>1062</v>
      </c>
      <c r="E1053" s="88" t="s">
        <v>1063</v>
      </c>
      <c r="F1053" s="88"/>
      <c r="G1053" s="90"/>
      <c r="H1053" s="91" t="s">
        <v>23</v>
      </c>
      <c r="I1053" s="103"/>
      <c r="J1053" s="205">
        <f>ROUND(SUM(J1054:J1072),2)</f>
        <v>0</v>
      </c>
      <c r="K1053" s="222"/>
      <c r="L1053" s="222"/>
    </row>
    <row r="1054" spans="1:12" ht="22.5" x14ac:dyDescent="0.25">
      <c r="A1054" s="58"/>
      <c r="B1054" s="58">
        <f>IF(TRIM(I1054)&lt;&gt;"",COUNTA($I$6:I1054),"")</f>
        <v>866</v>
      </c>
      <c r="C1054" s="308" t="s">
        <v>236</v>
      </c>
      <c r="D1054" s="156" t="s">
        <v>1069</v>
      </c>
      <c r="E1054" s="96" t="s">
        <v>1070</v>
      </c>
      <c r="F1054" s="96"/>
      <c r="G1054" s="94" t="s">
        <v>1</v>
      </c>
      <c r="H1054" s="229">
        <v>3</v>
      </c>
      <c r="I1054" s="12">
        <v>0</v>
      </c>
      <c r="J1054" s="62">
        <f t="shared" ref="J1054:J1098" si="20">IF(ISNUMBER(H1054),ROUND(H1054*I1054,2),"")</f>
        <v>0</v>
      </c>
      <c r="K1054" s="222"/>
      <c r="L1054" s="222"/>
    </row>
    <row r="1055" spans="1:12" ht="22.5" x14ac:dyDescent="0.25">
      <c r="A1055" s="58"/>
      <c r="B1055" s="58">
        <f>IF(TRIM(I1055)&lt;&gt;"",COUNTA($I$6:I1055),"")</f>
        <v>867</v>
      </c>
      <c r="C1055" s="308" t="s">
        <v>236</v>
      </c>
      <c r="D1055" s="156" t="s">
        <v>1071</v>
      </c>
      <c r="E1055" s="96" t="s">
        <v>1072</v>
      </c>
      <c r="F1055" s="96"/>
      <c r="G1055" s="94" t="s">
        <v>1</v>
      </c>
      <c r="H1055" s="229">
        <v>8</v>
      </c>
      <c r="I1055" s="12">
        <v>0</v>
      </c>
      <c r="J1055" s="62">
        <f t="shared" si="20"/>
        <v>0</v>
      </c>
      <c r="K1055" s="222"/>
      <c r="L1055" s="222"/>
    </row>
    <row r="1056" spans="1:12" ht="33.75" x14ac:dyDescent="0.25">
      <c r="A1056" s="58"/>
      <c r="B1056" s="58">
        <f>IF(TRIM(I1056)&lt;&gt;"",COUNTA($I$6:I1056),"")</f>
        <v>868</v>
      </c>
      <c r="C1056" s="308" t="s">
        <v>236</v>
      </c>
      <c r="D1056" s="156" t="s">
        <v>1073</v>
      </c>
      <c r="E1056" s="96" t="s">
        <v>1074</v>
      </c>
      <c r="F1056" s="96"/>
      <c r="G1056" s="94" t="s">
        <v>1</v>
      </c>
      <c r="H1056" s="229">
        <v>8</v>
      </c>
      <c r="I1056" s="12">
        <v>0</v>
      </c>
      <c r="J1056" s="62">
        <f t="shared" si="20"/>
        <v>0</v>
      </c>
      <c r="K1056" s="222"/>
      <c r="L1056" s="222"/>
    </row>
    <row r="1057" spans="1:12" ht="33.75" x14ac:dyDescent="0.25">
      <c r="A1057" s="58"/>
      <c r="B1057" s="58">
        <f>IF(TRIM(I1057)&lt;&gt;"",COUNTA($I$6:I1057),"")</f>
        <v>869</v>
      </c>
      <c r="C1057" s="308" t="s">
        <v>236</v>
      </c>
      <c r="D1057" s="156" t="s">
        <v>1075</v>
      </c>
      <c r="E1057" s="96" t="s">
        <v>1076</v>
      </c>
      <c r="F1057" s="96" t="s">
        <v>1077</v>
      </c>
      <c r="G1057" s="94" t="s">
        <v>1</v>
      </c>
      <c r="H1057" s="229">
        <v>12</v>
      </c>
      <c r="I1057" s="12">
        <v>0</v>
      </c>
      <c r="J1057" s="62">
        <f t="shared" si="20"/>
        <v>0</v>
      </c>
      <c r="K1057" s="222"/>
      <c r="L1057" s="222"/>
    </row>
    <row r="1058" spans="1:12" ht="33.75" x14ac:dyDescent="0.25">
      <c r="A1058" s="58"/>
      <c r="B1058" s="58">
        <f>IF(TRIM(I1058)&lt;&gt;"",COUNTA($I$6:I1058),"")</f>
        <v>870</v>
      </c>
      <c r="C1058" s="308" t="s">
        <v>236</v>
      </c>
      <c r="D1058" s="156" t="s">
        <v>1075</v>
      </c>
      <c r="E1058" s="96" t="s">
        <v>1078</v>
      </c>
      <c r="F1058" s="96" t="s">
        <v>1079</v>
      </c>
      <c r="G1058" s="94" t="s">
        <v>1</v>
      </c>
      <c r="H1058" s="229">
        <v>74</v>
      </c>
      <c r="I1058" s="12">
        <v>0</v>
      </c>
      <c r="J1058" s="62">
        <f t="shared" si="20"/>
        <v>0</v>
      </c>
      <c r="K1058" s="222"/>
      <c r="L1058" s="222"/>
    </row>
    <row r="1059" spans="1:12" ht="33.75" x14ac:dyDescent="0.25">
      <c r="A1059" s="58"/>
      <c r="B1059" s="58">
        <f>IF(TRIM(I1059)&lt;&gt;"",COUNTA($I$6:I1059),"")</f>
        <v>871</v>
      </c>
      <c r="C1059" s="308" t="s">
        <v>236</v>
      </c>
      <c r="D1059" s="156" t="s">
        <v>1080</v>
      </c>
      <c r="E1059" s="96" t="s">
        <v>1081</v>
      </c>
      <c r="F1059" s="96" t="s">
        <v>1082</v>
      </c>
      <c r="G1059" s="94" t="s">
        <v>1</v>
      </c>
      <c r="H1059" s="229">
        <v>4</v>
      </c>
      <c r="I1059" s="12">
        <v>0</v>
      </c>
      <c r="J1059" s="62">
        <f t="shared" si="20"/>
        <v>0</v>
      </c>
      <c r="K1059" s="222"/>
      <c r="L1059" s="222"/>
    </row>
    <row r="1060" spans="1:12" ht="22.5" x14ac:dyDescent="0.25">
      <c r="A1060" s="58"/>
      <c r="B1060" s="58">
        <f>IF(TRIM(I1060)&lt;&gt;"",COUNTA($I$6:I1060),"")</f>
        <v>872</v>
      </c>
      <c r="C1060" s="308" t="s">
        <v>236</v>
      </c>
      <c r="D1060" s="156" t="s">
        <v>1083</v>
      </c>
      <c r="E1060" s="96" t="s">
        <v>1084</v>
      </c>
      <c r="F1060" s="96" t="s">
        <v>1085</v>
      </c>
      <c r="G1060" s="94" t="s">
        <v>1</v>
      </c>
      <c r="H1060" s="229">
        <v>17</v>
      </c>
      <c r="I1060" s="12">
        <v>0</v>
      </c>
      <c r="J1060" s="62">
        <f t="shared" si="20"/>
        <v>0</v>
      </c>
      <c r="K1060" s="236"/>
      <c r="L1060" s="236"/>
    </row>
    <row r="1061" spans="1:12" ht="22.5" x14ac:dyDescent="0.25">
      <c r="A1061" s="58"/>
      <c r="B1061" s="58">
        <f>IF(TRIM(I1061)&lt;&gt;"",COUNTA($I$6:I1061),"")</f>
        <v>873</v>
      </c>
      <c r="C1061" s="308" t="s">
        <v>236</v>
      </c>
      <c r="D1061" s="156" t="s">
        <v>1086</v>
      </c>
      <c r="E1061" s="96" t="s">
        <v>1087</v>
      </c>
      <c r="F1061" s="96"/>
      <c r="G1061" s="94" t="s">
        <v>1</v>
      </c>
      <c r="H1061" s="229">
        <v>2</v>
      </c>
      <c r="I1061" s="12">
        <v>0</v>
      </c>
      <c r="J1061" s="62">
        <f t="shared" si="20"/>
        <v>0</v>
      </c>
      <c r="K1061" s="222"/>
      <c r="L1061" s="222"/>
    </row>
    <row r="1062" spans="1:12" ht="22.5" x14ac:dyDescent="0.25">
      <c r="A1062" s="58"/>
      <c r="B1062" s="58">
        <f>IF(TRIM(I1062)&lt;&gt;"",COUNTA($I$6:I1062),"")</f>
        <v>874</v>
      </c>
      <c r="C1062" s="308" t="s">
        <v>236</v>
      </c>
      <c r="D1062" s="156" t="s">
        <v>1086</v>
      </c>
      <c r="E1062" s="96" t="s">
        <v>1088</v>
      </c>
      <c r="F1062" s="96"/>
      <c r="G1062" s="94" t="s">
        <v>1</v>
      </c>
      <c r="H1062" s="229">
        <v>1</v>
      </c>
      <c r="I1062" s="12">
        <v>0</v>
      </c>
      <c r="J1062" s="62">
        <f t="shared" si="20"/>
        <v>0</v>
      </c>
      <c r="K1062" s="222"/>
      <c r="L1062" s="222"/>
    </row>
    <row r="1063" spans="1:12" ht="33.75" x14ac:dyDescent="0.25">
      <c r="A1063" s="58"/>
      <c r="B1063" s="58">
        <f>IF(TRIM(I1063)&lt;&gt;"",COUNTA($I$6:I1063),"")</f>
        <v>875</v>
      </c>
      <c r="C1063" s="308" t="s">
        <v>236</v>
      </c>
      <c r="D1063" s="156" t="s">
        <v>1089</v>
      </c>
      <c r="E1063" s="96" t="s">
        <v>1090</v>
      </c>
      <c r="F1063" s="96"/>
      <c r="G1063" s="94" t="s">
        <v>1</v>
      </c>
      <c r="H1063" s="229">
        <v>3</v>
      </c>
      <c r="I1063" s="12">
        <v>0</v>
      </c>
      <c r="J1063" s="62">
        <f t="shared" si="20"/>
        <v>0</v>
      </c>
      <c r="K1063" s="222"/>
      <c r="L1063" s="222"/>
    </row>
    <row r="1064" spans="1:12" ht="22.5" x14ac:dyDescent="0.25">
      <c r="A1064" s="58"/>
      <c r="B1064" s="58">
        <f>IF(TRIM(I1064)&lt;&gt;"",COUNTA($I$6:I1064),"")</f>
        <v>876</v>
      </c>
      <c r="C1064" s="308" t="s">
        <v>236</v>
      </c>
      <c r="D1064" s="156" t="s">
        <v>1091</v>
      </c>
      <c r="E1064" s="96" t="s">
        <v>1092</v>
      </c>
      <c r="F1064" s="96" t="s">
        <v>1093</v>
      </c>
      <c r="G1064" s="94" t="s">
        <v>26</v>
      </c>
      <c r="H1064" s="231">
        <v>24</v>
      </c>
      <c r="I1064" s="12">
        <v>0</v>
      </c>
      <c r="J1064" s="62">
        <f t="shared" si="20"/>
        <v>0</v>
      </c>
      <c r="K1064" s="222"/>
      <c r="L1064" s="222"/>
    </row>
    <row r="1065" spans="1:12" ht="33.75" x14ac:dyDescent="0.25">
      <c r="A1065" s="58"/>
      <c r="B1065" s="58">
        <f>IF(TRIM(I1065)&lt;&gt;"",COUNTA($I$6:I1065),"")</f>
        <v>877</v>
      </c>
      <c r="C1065" s="308" t="s">
        <v>236</v>
      </c>
      <c r="D1065" s="156" t="s">
        <v>1094</v>
      </c>
      <c r="E1065" s="96" t="s">
        <v>1095</v>
      </c>
      <c r="F1065" s="96" t="s">
        <v>1096</v>
      </c>
      <c r="G1065" s="94" t="s">
        <v>1</v>
      </c>
      <c r="H1065" s="231">
        <v>12</v>
      </c>
      <c r="I1065" s="12">
        <v>0</v>
      </c>
      <c r="J1065" s="62">
        <f t="shared" si="20"/>
        <v>0</v>
      </c>
      <c r="K1065" s="222"/>
      <c r="L1065" s="222"/>
    </row>
    <row r="1066" spans="1:12" x14ac:dyDescent="0.25">
      <c r="A1066" s="58"/>
      <c r="B1066" s="58">
        <f>IF(TRIM(I1066)&lt;&gt;"",COUNTA($I$6:I1066),"")</f>
        <v>878</v>
      </c>
      <c r="C1066" s="308" t="s">
        <v>236</v>
      </c>
      <c r="D1066" s="156" t="s">
        <v>1097</v>
      </c>
      <c r="E1066" s="96" t="s">
        <v>1098</v>
      </c>
      <c r="F1066" s="96"/>
      <c r="G1066" s="94" t="s">
        <v>1</v>
      </c>
      <c r="H1066" s="231">
        <v>1</v>
      </c>
      <c r="I1066" s="12">
        <v>0</v>
      </c>
      <c r="J1066" s="62">
        <f t="shared" si="20"/>
        <v>0</v>
      </c>
      <c r="K1066" s="222"/>
      <c r="L1066" s="222"/>
    </row>
    <row r="1067" spans="1:12" ht="22.5" x14ac:dyDescent="0.25">
      <c r="A1067" s="58"/>
      <c r="B1067" s="58">
        <f>IF(TRIM(I1067)&lt;&gt;"",COUNTA($I$6:I1067),"")</f>
        <v>879</v>
      </c>
      <c r="C1067" s="308" t="s">
        <v>236</v>
      </c>
      <c r="D1067" s="156" t="s">
        <v>1099</v>
      </c>
      <c r="E1067" s="96" t="s">
        <v>1100</v>
      </c>
      <c r="F1067" s="96"/>
      <c r="G1067" s="94" t="s">
        <v>1</v>
      </c>
      <c r="H1067" s="231">
        <v>12</v>
      </c>
      <c r="I1067" s="12">
        <v>0</v>
      </c>
      <c r="J1067" s="62">
        <f t="shared" si="20"/>
        <v>0</v>
      </c>
      <c r="K1067" s="222"/>
      <c r="L1067" s="222"/>
    </row>
    <row r="1068" spans="1:12" ht="22.5" x14ac:dyDescent="0.25">
      <c r="A1068" s="58"/>
      <c r="B1068" s="58">
        <f>IF(TRIM(I1068)&lt;&gt;"",COUNTA($I$6:I1068),"")</f>
        <v>880</v>
      </c>
      <c r="C1068" s="308" t="s">
        <v>236</v>
      </c>
      <c r="D1068" s="156" t="s">
        <v>1101</v>
      </c>
      <c r="E1068" s="96" t="s">
        <v>1102</v>
      </c>
      <c r="F1068" s="96"/>
      <c r="G1068" s="94" t="s">
        <v>1</v>
      </c>
      <c r="H1068" s="231">
        <v>5</v>
      </c>
      <c r="I1068" s="12">
        <v>0</v>
      </c>
      <c r="J1068" s="62">
        <f t="shared" si="20"/>
        <v>0</v>
      </c>
      <c r="K1068" s="222"/>
      <c r="L1068" s="222"/>
    </row>
    <row r="1069" spans="1:12" ht="45" x14ac:dyDescent="0.25">
      <c r="A1069" s="58"/>
      <c r="B1069" s="58">
        <f>IF(TRIM(I1069)&lt;&gt;"",COUNTA($I$6:I1069),"")</f>
        <v>881</v>
      </c>
      <c r="C1069" s="308" t="s">
        <v>236</v>
      </c>
      <c r="D1069" s="156" t="s">
        <v>1103</v>
      </c>
      <c r="E1069" s="96" t="s">
        <v>1104</v>
      </c>
      <c r="F1069" s="96"/>
      <c r="G1069" s="94" t="s">
        <v>1</v>
      </c>
      <c r="H1069" s="231">
        <v>1</v>
      </c>
      <c r="I1069" s="12">
        <v>0</v>
      </c>
      <c r="J1069" s="62">
        <f t="shared" si="20"/>
        <v>0</v>
      </c>
      <c r="K1069" s="222"/>
      <c r="L1069" s="222"/>
    </row>
    <row r="1070" spans="1:12" ht="22.5" x14ac:dyDescent="0.25">
      <c r="A1070" s="58"/>
      <c r="B1070" s="58">
        <f>IF(TRIM(I1070)&lt;&gt;"",COUNTA($I$6:I1070),"")</f>
        <v>882</v>
      </c>
      <c r="C1070" s="308" t="s">
        <v>236</v>
      </c>
      <c r="D1070" s="156" t="s">
        <v>1105</v>
      </c>
      <c r="E1070" s="96" t="s">
        <v>1106</v>
      </c>
      <c r="F1070" s="96"/>
      <c r="G1070" s="94" t="s">
        <v>2</v>
      </c>
      <c r="H1070" s="231">
        <v>1</v>
      </c>
      <c r="I1070" s="12">
        <v>0</v>
      </c>
      <c r="J1070" s="62">
        <f t="shared" si="20"/>
        <v>0</v>
      </c>
      <c r="K1070" s="222"/>
      <c r="L1070" s="222"/>
    </row>
    <row r="1071" spans="1:12" ht="22.5" x14ac:dyDescent="0.25">
      <c r="A1071" s="58"/>
      <c r="B1071" s="58">
        <f>IF(TRIM(I1071)&lt;&gt;"",COUNTA($I$6:I1071),"")</f>
        <v>883</v>
      </c>
      <c r="C1071" s="308" t="s">
        <v>236</v>
      </c>
      <c r="D1071" s="156" t="s">
        <v>1107</v>
      </c>
      <c r="E1071" s="96" t="s">
        <v>1108</v>
      </c>
      <c r="F1071" s="96"/>
      <c r="G1071" s="94" t="s">
        <v>1</v>
      </c>
      <c r="H1071" s="231">
        <v>1</v>
      </c>
      <c r="I1071" s="12">
        <v>0</v>
      </c>
      <c r="J1071" s="62">
        <f t="shared" si="20"/>
        <v>0</v>
      </c>
      <c r="K1071" s="222"/>
      <c r="L1071" s="222"/>
    </row>
    <row r="1072" spans="1:12" ht="33.75" x14ac:dyDescent="0.25">
      <c r="A1072" s="58"/>
      <c r="B1072" s="58" t="str">
        <f>IF(TRIM(I1072)&lt;&gt;"",COUNTA($I$6:I1072),"")</f>
        <v/>
      </c>
      <c r="C1072" s="166" t="s">
        <v>236</v>
      </c>
      <c r="D1072" s="164" t="s">
        <v>1109</v>
      </c>
      <c r="E1072" s="96"/>
      <c r="F1072" s="165" t="s">
        <v>1110</v>
      </c>
      <c r="G1072" s="167"/>
      <c r="H1072" s="227" t="s">
        <v>23</v>
      </c>
      <c r="I1072" s="168"/>
      <c r="J1072" s="62" t="str">
        <f t="shared" si="20"/>
        <v/>
      </c>
      <c r="K1072" s="222"/>
      <c r="L1072" s="222"/>
    </row>
    <row r="1073" spans="1:12" x14ac:dyDescent="0.25">
      <c r="A1073" s="53">
        <v>3</v>
      </c>
      <c r="B1073" s="53" t="str">
        <f>IF(TRIM(I1073)&lt;&gt;"",COUNTA($I$6:I1073),"")</f>
        <v/>
      </c>
      <c r="C1073" s="298" t="s">
        <v>236</v>
      </c>
      <c r="D1073" s="111" t="s">
        <v>1064</v>
      </c>
      <c r="E1073" s="88" t="s">
        <v>1065</v>
      </c>
      <c r="F1073" s="88"/>
      <c r="G1073" s="90"/>
      <c r="H1073" s="91" t="s">
        <v>23</v>
      </c>
      <c r="I1073" s="103"/>
      <c r="J1073" s="205">
        <f>ROUND(SUM(J1074:J1086),2)</f>
        <v>0</v>
      </c>
      <c r="K1073" s="222"/>
      <c r="L1073" s="222"/>
    </row>
    <row r="1074" spans="1:12" ht="22.5" x14ac:dyDescent="0.25">
      <c r="A1074" s="58"/>
      <c r="B1074" s="58">
        <f>IF(TRIM(I1074)&lt;&gt;"",COUNTA($I$6:I1074),"")</f>
        <v>884</v>
      </c>
      <c r="C1074" s="308" t="s">
        <v>236</v>
      </c>
      <c r="D1074" s="156" t="s">
        <v>1111</v>
      </c>
      <c r="E1074" s="96" t="s">
        <v>1112</v>
      </c>
      <c r="F1074" s="96"/>
      <c r="G1074" s="94" t="s">
        <v>1</v>
      </c>
      <c r="H1074" s="231">
        <v>5</v>
      </c>
      <c r="I1074" s="12">
        <v>0</v>
      </c>
      <c r="J1074" s="62">
        <f t="shared" si="20"/>
        <v>0</v>
      </c>
      <c r="K1074" s="222"/>
      <c r="L1074" s="222"/>
    </row>
    <row r="1075" spans="1:12" ht="33.75" x14ac:dyDescent="0.25">
      <c r="A1075" s="58"/>
      <c r="B1075" s="58">
        <f>IF(TRIM(I1075)&lt;&gt;"",COUNTA($I$6:I1075),"")</f>
        <v>885</v>
      </c>
      <c r="C1075" s="308" t="s">
        <v>236</v>
      </c>
      <c r="D1075" s="156" t="s">
        <v>1113</v>
      </c>
      <c r="E1075" s="96" t="s">
        <v>1114</v>
      </c>
      <c r="F1075" s="96"/>
      <c r="G1075" s="94" t="s">
        <v>1</v>
      </c>
      <c r="H1075" s="231">
        <v>2</v>
      </c>
      <c r="I1075" s="12">
        <v>0</v>
      </c>
      <c r="J1075" s="62">
        <f t="shared" si="20"/>
        <v>0</v>
      </c>
      <c r="K1075" s="222"/>
      <c r="L1075" s="222"/>
    </row>
    <row r="1076" spans="1:12" ht="33.75" x14ac:dyDescent="0.25">
      <c r="A1076" s="58"/>
      <c r="B1076" s="58">
        <f>IF(TRIM(I1076)&lt;&gt;"",COUNTA($I$6:I1076),"")</f>
        <v>886</v>
      </c>
      <c r="C1076" s="308" t="s">
        <v>236</v>
      </c>
      <c r="D1076" s="156" t="s">
        <v>1113</v>
      </c>
      <c r="E1076" s="96" t="s">
        <v>1115</v>
      </c>
      <c r="F1076" s="96"/>
      <c r="G1076" s="94" t="s">
        <v>1</v>
      </c>
      <c r="H1076" s="231">
        <v>2</v>
      </c>
      <c r="I1076" s="12">
        <v>0</v>
      </c>
      <c r="J1076" s="62">
        <f t="shared" si="20"/>
        <v>0</v>
      </c>
      <c r="K1076" s="222"/>
      <c r="L1076" s="222"/>
    </row>
    <row r="1077" spans="1:12" ht="33.75" x14ac:dyDescent="0.25">
      <c r="A1077" s="58"/>
      <c r="B1077" s="58">
        <f>IF(TRIM(I1077)&lt;&gt;"",COUNTA($I$6:I1077),"")</f>
        <v>887</v>
      </c>
      <c r="C1077" s="308"/>
      <c r="D1077" s="156" t="s">
        <v>1116</v>
      </c>
      <c r="E1077" s="96" t="s">
        <v>1117</v>
      </c>
      <c r="F1077" s="96"/>
      <c r="G1077" s="94" t="s">
        <v>1</v>
      </c>
      <c r="H1077" s="231">
        <v>2</v>
      </c>
      <c r="I1077" s="12">
        <v>0</v>
      </c>
      <c r="J1077" s="62">
        <f t="shared" si="20"/>
        <v>0</v>
      </c>
      <c r="K1077" s="222"/>
      <c r="L1077" s="222"/>
    </row>
    <row r="1078" spans="1:12" ht="22.5" x14ac:dyDescent="0.25">
      <c r="A1078" s="58"/>
      <c r="B1078" s="58">
        <f>IF(TRIM(I1078)&lt;&gt;"",COUNTA($I$6:I1078),"")</f>
        <v>888</v>
      </c>
      <c r="C1078" s="308" t="s">
        <v>236</v>
      </c>
      <c r="D1078" s="156" t="s">
        <v>1118</v>
      </c>
      <c r="E1078" s="96" t="s">
        <v>1119</v>
      </c>
      <c r="F1078" s="96"/>
      <c r="G1078" s="94" t="s">
        <v>1</v>
      </c>
      <c r="H1078" s="231">
        <v>5</v>
      </c>
      <c r="I1078" s="12">
        <v>0</v>
      </c>
      <c r="J1078" s="62">
        <f t="shared" si="20"/>
        <v>0</v>
      </c>
      <c r="K1078" s="222"/>
      <c r="L1078" s="222"/>
    </row>
    <row r="1079" spans="1:12" ht="22.5" x14ac:dyDescent="0.25">
      <c r="A1079" s="58"/>
      <c r="B1079" s="58">
        <f>IF(TRIM(I1079)&lt;&gt;"",COUNTA($I$6:I1079),"")</f>
        <v>889</v>
      </c>
      <c r="C1079" s="308" t="s">
        <v>236</v>
      </c>
      <c r="D1079" s="156" t="s">
        <v>1118</v>
      </c>
      <c r="E1079" s="96" t="s">
        <v>1120</v>
      </c>
      <c r="F1079" s="96"/>
      <c r="G1079" s="94" t="s">
        <v>1</v>
      </c>
      <c r="H1079" s="231">
        <v>2</v>
      </c>
      <c r="I1079" s="12">
        <v>0</v>
      </c>
      <c r="J1079" s="62">
        <f t="shared" si="20"/>
        <v>0</v>
      </c>
      <c r="K1079" s="222"/>
      <c r="L1079" s="222"/>
    </row>
    <row r="1080" spans="1:12" x14ac:dyDescent="0.25">
      <c r="A1080" s="58"/>
      <c r="B1080" s="58">
        <f>IF(TRIM(I1080)&lt;&gt;"",COUNTA($I$6:I1080),"")</f>
        <v>890</v>
      </c>
      <c r="C1080" s="308" t="s">
        <v>236</v>
      </c>
      <c r="D1080" s="156" t="s">
        <v>1121</v>
      </c>
      <c r="E1080" s="96" t="s">
        <v>1122</v>
      </c>
      <c r="F1080" s="96"/>
      <c r="G1080" s="94" t="s">
        <v>1</v>
      </c>
      <c r="H1080" s="231">
        <v>9</v>
      </c>
      <c r="I1080" s="12">
        <v>0</v>
      </c>
      <c r="J1080" s="62">
        <f t="shared" si="20"/>
        <v>0</v>
      </c>
      <c r="K1080" s="222"/>
      <c r="L1080" s="222"/>
    </row>
    <row r="1081" spans="1:12" ht="22.5" x14ac:dyDescent="0.25">
      <c r="A1081" s="58"/>
      <c r="B1081" s="58">
        <f>IF(TRIM(I1081)&lt;&gt;"",COUNTA($I$6:I1081),"")</f>
        <v>891</v>
      </c>
      <c r="C1081" s="308" t="s">
        <v>236</v>
      </c>
      <c r="D1081" s="156" t="s">
        <v>1123</v>
      </c>
      <c r="E1081" s="96" t="s">
        <v>1124</v>
      </c>
      <c r="F1081" s="96" t="s">
        <v>1125</v>
      </c>
      <c r="G1081" s="94" t="s">
        <v>1</v>
      </c>
      <c r="H1081" s="231">
        <v>9</v>
      </c>
      <c r="I1081" s="12">
        <v>0</v>
      </c>
      <c r="J1081" s="62">
        <f t="shared" si="20"/>
        <v>0</v>
      </c>
      <c r="K1081" s="222"/>
      <c r="L1081" s="222"/>
    </row>
    <row r="1082" spans="1:12" ht="33.75" x14ac:dyDescent="0.25">
      <c r="A1082" s="58"/>
      <c r="B1082" s="58">
        <f>IF(TRIM(I1082)&lt;&gt;"",COUNTA($I$6:I1082),"")</f>
        <v>892</v>
      </c>
      <c r="C1082" s="308" t="s">
        <v>236</v>
      </c>
      <c r="D1082" s="156" t="s">
        <v>1126</v>
      </c>
      <c r="E1082" s="96" t="s">
        <v>1127</v>
      </c>
      <c r="F1082" s="96"/>
      <c r="G1082" s="94" t="s">
        <v>1</v>
      </c>
      <c r="H1082" s="231">
        <v>1</v>
      </c>
      <c r="I1082" s="12">
        <v>0</v>
      </c>
      <c r="J1082" s="62">
        <f t="shared" si="20"/>
        <v>0</v>
      </c>
      <c r="K1082" s="222"/>
      <c r="L1082" s="222"/>
    </row>
    <row r="1083" spans="1:12" ht="45" x14ac:dyDescent="0.25">
      <c r="A1083" s="58"/>
      <c r="B1083" s="58">
        <f>IF(TRIM(I1083)&lt;&gt;"",COUNTA($I$6:I1083),"")</f>
        <v>893</v>
      </c>
      <c r="C1083" s="308"/>
      <c r="D1083" s="156" t="s">
        <v>1128</v>
      </c>
      <c r="E1083" s="96" t="s">
        <v>1129</v>
      </c>
      <c r="F1083" s="96" t="s">
        <v>1130</v>
      </c>
      <c r="G1083" s="94" t="s">
        <v>1</v>
      </c>
      <c r="H1083" s="237">
        <v>1</v>
      </c>
      <c r="I1083" s="12">
        <v>0</v>
      </c>
      <c r="J1083" s="62">
        <f t="shared" si="20"/>
        <v>0</v>
      </c>
      <c r="K1083" s="222"/>
      <c r="L1083" s="222"/>
    </row>
    <row r="1084" spans="1:12" ht="22.5" x14ac:dyDescent="0.25">
      <c r="A1084" s="58"/>
      <c r="B1084" s="58">
        <f>IF(TRIM(I1084)&lt;&gt;"",COUNTA($I$6:I1084),"")</f>
        <v>894</v>
      </c>
      <c r="C1084" s="308"/>
      <c r="D1084" s="156" t="s">
        <v>1131</v>
      </c>
      <c r="E1084" s="96" t="s">
        <v>1132</v>
      </c>
      <c r="F1084" s="96" t="s">
        <v>1130</v>
      </c>
      <c r="G1084" s="94" t="s">
        <v>1</v>
      </c>
      <c r="H1084" s="237">
        <v>1</v>
      </c>
      <c r="I1084" s="12">
        <v>0</v>
      </c>
      <c r="J1084" s="62">
        <f t="shared" si="20"/>
        <v>0</v>
      </c>
      <c r="K1084" s="222"/>
      <c r="L1084" s="222"/>
    </row>
    <row r="1085" spans="1:12" x14ac:dyDescent="0.25">
      <c r="A1085" s="58"/>
      <c r="B1085" s="58">
        <f>IF(TRIM(I1085)&lt;&gt;"",COUNTA($I$6:I1085),"")</f>
        <v>895</v>
      </c>
      <c r="C1085" s="308" t="s">
        <v>236</v>
      </c>
      <c r="D1085" s="156" t="s">
        <v>1133</v>
      </c>
      <c r="E1085" s="96" t="s">
        <v>1134</v>
      </c>
      <c r="F1085" s="96"/>
      <c r="G1085" s="94" t="s">
        <v>2</v>
      </c>
      <c r="H1085" s="231">
        <v>1</v>
      </c>
      <c r="I1085" s="12">
        <v>0</v>
      </c>
      <c r="J1085" s="62">
        <f t="shared" si="20"/>
        <v>0</v>
      </c>
      <c r="K1085" s="222"/>
      <c r="L1085" s="222"/>
    </row>
    <row r="1086" spans="1:12" ht="22.5" x14ac:dyDescent="0.25">
      <c r="A1086" s="58"/>
      <c r="B1086" s="58">
        <f>IF(TRIM(I1086)&lt;&gt;"",COUNTA($I$6:I1086),"")</f>
        <v>896</v>
      </c>
      <c r="C1086" s="308" t="s">
        <v>236</v>
      </c>
      <c r="D1086" s="156" t="s">
        <v>1135</v>
      </c>
      <c r="E1086" s="96" t="s">
        <v>1136</v>
      </c>
      <c r="F1086" s="96"/>
      <c r="G1086" s="94" t="s">
        <v>2</v>
      </c>
      <c r="H1086" s="231">
        <v>1</v>
      </c>
      <c r="I1086" s="12">
        <v>0</v>
      </c>
      <c r="J1086" s="62">
        <f t="shared" si="20"/>
        <v>0</v>
      </c>
      <c r="K1086" s="222"/>
      <c r="L1086" s="222"/>
    </row>
    <row r="1087" spans="1:12" x14ac:dyDescent="0.25">
      <c r="A1087" s="53">
        <v>3</v>
      </c>
      <c r="B1087" s="53" t="str">
        <f>IF(TRIM(I1087)&lt;&gt;"",COUNTA($I$6:I1087),"")</f>
        <v/>
      </c>
      <c r="C1087" s="298" t="s">
        <v>236</v>
      </c>
      <c r="D1087" s="111" t="s">
        <v>1066</v>
      </c>
      <c r="E1087" s="88" t="s">
        <v>1137</v>
      </c>
      <c r="F1087" s="88"/>
      <c r="G1087" s="90"/>
      <c r="H1087" s="91" t="s">
        <v>23</v>
      </c>
      <c r="I1087" s="103"/>
      <c r="J1087" s="205">
        <f>ROUND(SUM(J1088:J1091),2)</f>
        <v>0</v>
      </c>
      <c r="K1087" s="222"/>
      <c r="L1087" s="222"/>
    </row>
    <row r="1088" spans="1:12" ht="22.5" x14ac:dyDescent="0.25">
      <c r="A1088" s="58"/>
      <c r="B1088" s="58">
        <f>IF(TRIM(I1088)&lt;&gt;"",COUNTA($I$6:I1088),"")</f>
        <v>897</v>
      </c>
      <c r="C1088" s="308" t="s">
        <v>236</v>
      </c>
      <c r="D1088" s="156" t="s">
        <v>1138</v>
      </c>
      <c r="E1088" s="96" t="s">
        <v>1139</v>
      </c>
      <c r="F1088" s="96"/>
      <c r="G1088" s="94" t="s">
        <v>1</v>
      </c>
      <c r="H1088" s="231">
        <v>2</v>
      </c>
      <c r="I1088" s="12">
        <v>0</v>
      </c>
      <c r="J1088" s="62">
        <f t="shared" si="20"/>
        <v>0</v>
      </c>
      <c r="K1088" s="222"/>
      <c r="L1088" s="222"/>
    </row>
    <row r="1089" spans="1:12" x14ac:dyDescent="0.25">
      <c r="A1089" s="58"/>
      <c r="B1089" s="58">
        <f>IF(TRIM(I1089)&lt;&gt;"",COUNTA($I$6:I1089),"")</f>
        <v>898</v>
      </c>
      <c r="C1089" s="308" t="s">
        <v>236</v>
      </c>
      <c r="D1089" s="156" t="s">
        <v>1140</v>
      </c>
      <c r="E1089" s="96" t="s">
        <v>1141</v>
      </c>
      <c r="F1089" s="96"/>
      <c r="G1089" s="94" t="s">
        <v>1</v>
      </c>
      <c r="H1089" s="231">
        <v>2</v>
      </c>
      <c r="I1089" s="12">
        <v>0</v>
      </c>
      <c r="J1089" s="62">
        <f t="shared" si="20"/>
        <v>0</v>
      </c>
      <c r="K1089" s="222"/>
      <c r="L1089" s="222"/>
    </row>
    <row r="1090" spans="1:12" ht="33.75" x14ac:dyDescent="0.25">
      <c r="A1090" s="58"/>
      <c r="B1090" s="58">
        <f>IF(TRIM(I1090)&lt;&gt;"",COUNTA($I$6:I1090),"")</f>
        <v>899</v>
      </c>
      <c r="C1090" s="308" t="s">
        <v>236</v>
      </c>
      <c r="D1090" s="156" t="s">
        <v>1142</v>
      </c>
      <c r="E1090" s="96" t="s">
        <v>1143</v>
      </c>
      <c r="F1090" s="96"/>
      <c r="G1090" s="94" t="s">
        <v>1</v>
      </c>
      <c r="H1090" s="231">
        <v>2</v>
      </c>
      <c r="I1090" s="12">
        <v>0</v>
      </c>
      <c r="J1090" s="62">
        <f t="shared" si="20"/>
        <v>0</v>
      </c>
      <c r="K1090" s="222"/>
      <c r="L1090" s="222"/>
    </row>
    <row r="1091" spans="1:12" x14ac:dyDescent="0.25">
      <c r="A1091" s="58"/>
      <c r="B1091" s="58">
        <f>IF(TRIM(I1091)&lt;&gt;"",COUNTA($I$6:I1091),"")</f>
        <v>900</v>
      </c>
      <c r="C1091" s="308" t="s">
        <v>236</v>
      </c>
      <c r="D1091" s="156" t="s">
        <v>1144</v>
      </c>
      <c r="E1091" s="96" t="s">
        <v>1145</v>
      </c>
      <c r="F1091" s="96"/>
      <c r="G1091" s="94" t="s">
        <v>2</v>
      </c>
      <c r="H1091" s="231">
        <v>1</v>
      </c>
      <c r="I1091" s="12">
        <v>0</v>
      </c>
      <c r="J1091" s="62">
        <f t="shared" si="20"/>
        <v>0</v>
      </c>
      <c r="K1091" s="222"/>
      <c r="L1091" s="222"/>
    </row>
    <row r="1092" spans="1:12" x14ac:dyDescent="0.25">
      <c r="A1092" s="53">
        <v>3</v>
      </c>
      <c r="B1092" s="53" t="str">
        <f>IF(TRIM(I1092)&lt;&gt;"",COUNTA($I$6:I1092),"")</f>
        <v/>
      </c>
      <c r="C1092" s="298" t="s">
        <v>236</v>
      </c>
      <c r="D1092" s="111" t="s">
        <v>1067</v>
      </c>
      <c r="E1092" s="88" t="s">
        <v>1068</v>
      </c>
      <c r="F1092" s="88"/>
      <c r="G1092" s="90"/>
      <c r="H1092" s="91" t="s">
        <v>23</v>
      </c>
      <c r="I1092" s="103"/>
      <c r="J1092" s="205">
        <f>ROUND(SUM(J1093:J1098),2)</f>
        <v>0</v>
      </c>
      <c r="K1092" s="222"/>
      <c r="L1092" s="222"/>
    </row>
    <row r="1093" spans="1:12" ht="33.75" x14ac:dyDescent="0.25">
      <c r="A1093" s="58"/>
      <c r="B1093" s="58">
        <f>IF(TRIM(I1093)&lt;&gt;"",COUNTA($I$6:I1093),"")</f>
        <v>901</v>
      </c>
      <c r="C1093" s="308" t="s">
        <v>236</v>
      </c>
      <c r="D1093" s="156" t="s">
        <v>1146</v>
      </c>
      <c r="E1093" s="96" t="s">
        <v>1147</v>
      </c>
      <c r="F1093" s="96"/>
      <c r="G1093" s="94" t="s">
        <v>1</v>
      </c>
      <c r="H1093" s="231">
        <v>4</v>
      </c>
      <c r="I1093" s="12">
        <v>0</v>
      </c>
      <c r="J1093" s="62">
        <f t="shared" si="20"/>
        <v>0</v>
      </c>
      <c r="K1093" s="222"/>
      <c r="L1093" s="222"/>
    </row>
    <row r="1094" spans="1:12" ht="22.5" x14ac:dyDescent="0.25">
      <c r="A1094" s="58"/>
      <c r="B1094" s="58">
        <f>IF(TRIM(I1094)&lt;&gt;"",COUNTA($I$6:I1094),"")</f>
        <v>902</v>
      </c>
      <c r="C1094" s="308" t="s">
        <v>236</v>
      </c>
      <c r="D1094" s="156" t="s">
        <v>1148</v>
      </c>
      <c r="E1094" s="96" t="s">
        <v>1149</v>
      </c>
      <c r="F1094" s="96"/>
      <c r="G1094" s="94" t="s">
        <v>1</v>
      </c>
      <c r="H1094" s="231">
        <v>4</v>
      </c>
      <c r="I1094" s="12">
        <v>0</v>
      </c>
      <c r="J1094" s="62">
        <f t="shared" si="20"/>
        <v>0</v>
      </c>
      <c r="K1094" s="222"/>
      <c r="L1094" s="222"/>
    </row>
    <row r="1095" spans="1:12" ht="22.5" x14ac:dyDescent="0.25">
      <c r="A1095" s="58"/>
      <c r="B1095" s="58">
        <f>IF(TRIM(I1095)&lt;&gt;"",COUNTA($I$6:I1095),"")</f>
        <v>903</v>
      </c>
      <c r="C1095" s="308" t="s">
        <v>236</v>
      </c>
      <c r="D1095" s="156" t="s">
        <v>1150</v>
      </c>
      <c r="E1095" s="96" t="s">
        <v>1151</v>
      </c>
      <c r="F1095" s="96"/>
      <c r="G1095" s="94" t="s">
        <v>1</v>
      </c>
      <c r="H1095" s="231">
        <v>4</v>
      </c>
      <c r="I1095" s="12">
        <v>0</v>
      </c>
      <c r="J1095" s="62">
        <f t="shared" si="20"/>
        <v>0</v>
      </c>
      <c r="K1095" s="222"/>
      <c r="L1095" s="222"/>
    </row>
    <row r="1096" spans="1:12" ht="45" x14ac:dyDescent="0.25">
      <c r="A1096" s="58"/>
      <c r="B1096" s="58">
        <f>IF(TRIM(I1096)&lt;&gt;"",COUNTA($I$6:I1096),"")</f>
        <v>904</v>
      </c>
      <c r="C1096" s="308" t="s">
        <v>236</v>
      </c>
      <c r="D1096" s="156" t="s">
        <v>1152</v>
      </c>
      <c r="E1096" s="96" t="s">
        <v>1153</v>
      </c>
      <c r="F1096" s="96"/>
      <c r="G1096" s="94" t="s">
        <v>1</v>
      </c>
      <c r="H1096" s="231">
        <v>1</v>
      </c>
      <c r="I1096" s="12">
        <v>0</v>
      </c>
      <c r="J1096" s="62">
        <f t="shared" si="20"/>
        <v>0</v>
      </c>
      <c r="K1096" s="222"/>
      <c r="L1096" s="222"/>
    </row>
    <row r="1097" spans="1:12" x14ac:dyDescent="0.25">
      <c r="A1097" s="58"/>
      <c r="B1097" s="58">
        <f>IF(TRIM(I1097)&lt;&gt;"",COUNTA($I$6:I1097),"")</f>
        <v>905</v>
      </c>
      <c r="C1097" s="308" t="s">
        <v>236</v>
      </c>
      <c r="D1097" s="156" t="s">
        <v>1154</v>
      </c>
      <c r="E1097" s="96" t="s">
        <v>1145</v>
      </c>
      <c r="F1097" s="96"/>
      <c r="G1097" s="94" t="s">
        <v>1</v>
      </c>
      <c r="H1097" s="231">
        <v>1</v>
      </c>
      <c r="I1097" s="12">
        <v>0</v>
      </c>
      <c r="J1097" s="62">
        <f t="shared" si="20"/>
        <v>0</v>
      </c>
      <c r="K1097" s="222"/>
      <c r="L1097" s="222"/>
    </row>
    <row r="1098" spans="1:12" ht="22.5" x14ac:dyDescent="0.25">
      <c r="A1098" s="58"/>
      <c r="B1098" s="58">
        <f>IF(TRIM(I1098)&lt;&gt;"",COUNTA($I$6:I1098),"")</f>
        <v>906</v>
      </c>
      <c r="C1098" s="308" t="s">
        <v>236</v>
      </c>
      <c r="D1098" s="156" t="s">
        <v>1155</v>
      </c>
      <c r="E1098" s="96" t="s">
        <v>1156</v>
      </c>
      <c r="F1098" s="96"/>
      <c r="G1098" s="94" t="s">
        <v>1</v>
      </c>
      <c r="H1098" s="231">
        <v>1</v>
      </c>
      <c r="I1098" s="12">
        <v>0</v>
      </c>
      <c r="J1098" s="62">
        <f t="shared" si="20"/>
        <v>0</v>
      </c>
      <c r="K1098" s="222"/>
      <c r="L1098" s="222"/>
    </row>
    <row r="1099" spans="1:12" x14ac:dyDescent="0.25">
      <c r="A1099" s="46">
        <v>2</v>
      </c>
      <c r="B1099" s="46" t="str">
        <f>IF(TRIM(I1099)&lt;&gt;"",COUNTA($I$6:I1099),"")</f>
        <v/>
      </c>
      <c r="C1099" s="297" t="s">
        <v>236</v>
      </c>
      <c r="D1099" s="47" t="s">
        <v>1157</v>
      </c>
      <c r="E1099" s="83" t="s">
        <v>1158</v>
      </c>
      <c r="F1099" s="84"/>
      <c r="G1099" s="48"/>
      <c r="H1099" s="49" t="s">
        <v>23</v>
      </c>
      <c r="I1099" s="50"/>
      <c r="J1099" s="50">
        <f>J1100</f>
        <v>0</v>
      </c>
      <c r="K1099" s="222"/>
      <c r="L1099" s="222"/>
    </row>
    <row r="1100" spans="1:12" x14ac:dyDescent="0.25">
      <c r="A1100" s="53">
        <v>3</v>
      </c>
      <c r="B1100" s="53" t="str">
        <f>IF(TRIM(I1100)&lt;&gt;"",COUNTA($I$6:I1100),"")</f>
        <v/>
      </c>
      <c r="C1100" s="298" t="s">
        <v>236</v>
      </c>
      <c r="D1100" s="111" t="s">
        <v>1159</v>
      </c>
      <c r="E1100" s="88" t="s">
        <v>1158</v>
      </c>
      <c r="F1100" s="88"/>
      <c r="G1100" s="90"/>
      <c r="H1100" s="91" t="s">
        <v>23</v>
      </c>
      <c r="I1100" s="103"/>
      <c r="J1100" s="205">
        <f>ROUND(SUM(J1101:J1121),2)</f>
        <v>0</v>
      </c>
      <c r="K1100" s="222"/>
      <c r="L1100" s="222"/>
    </row>
    <row r="1101" spans="1:12" ht="33.75" x14ac:dyDescent="0.25">
      <c r="A1101" s="58"/>
      <c r="B1101" s="58">
        <f>IF(TRIM(I1101)&lt;&gt;"",COUNTA($I$6:I1101),"")</f>
        <v>907</v>
      </c>
      <c r="C1101" s="308" t="s">
        <v>236</v>
      </c>
      <c r="D1101" s="156" t="s">
        <v>1160</v>
      </c>
      <c r="E1101" s="96" t="s">
        <v>1161</v>
      </c>
      <c r="F1101" s="96"/>
      <c r="G1101" s="94" t="s">
        <v>1</v>
      </c>
      <c r="H1101" s="231">
        <v>2</v>
      </c>
      <c r="I1101" s="12">
        <v>0</v>
      </c>
      <c r="J1101" s="62">
        <f t="shared" ref="J1101:J1121" si="21">IF(ISNUMBER(H1101),ROUND(H1101*I1101,2),"")</f>
        <v>0</v>
      </c>
      <c r="K1101" s="222"/>
      <c r="L1101" s="222"/>
    </row>
    <row r="1102" spans="1:12" ht="33.75" x14ac:dyDescent="0.25">
      <c r="A1102" s="58"/>
      <c r="B1102" s="58">
        <f>IF(TRIM(I1102)&lt;&gt;"",COUNTA($I$6:I1102),"")</f>
        <v>908</v>
      </c>
      <c r="C1102" s="308" t="s">
        <v>236</v>
      </c>
      <c r="D1102" s="156" t="s">
        <v>1162</v>
      </c>
      <c r="E1102" s="96" t="s">
        <v>1163</v>
      </c>
      <c r="F1102" s="96"/>
      <c r="G1102" s="94" t="s">
        <v>1</v>
      </c>
      <c r="H1102" s="231">
        <v>8</v>
      </c>
      <c r="I1102" s="12">
        <v>0</v>
      </c>
      <c r="J1102" s="62">
        <f t="shared" si="21"/>
        <v>0</v>
      </c>
      <c r="K1102" s="222"/>
      <c r="L1102" s="222"/>
    </row>
    <row r="1103" spans="1:12" ht="22.5" x14ac:dyDescent="0.25">
      <c r="A1103" s="58"/>
      <c r="B1103" s="58">
        <f>IF(TRIM(I1103)&lt;&gt;"",COUNTA($I$6:I1103),"")</f>
        <v>909</v>
      </c>
      <c r="C1103" s="308" t="s">
        <v>236</v>
      </c>
      <c r="D1103" s="156" t="s">
        <v>1164</v>
      </c>
      <c r="E1103" s="96" t="s">
        <v>1165</v>
      </c>
      <c r="F1103" s="96"/>
      <c r="G1103" s="94" t="s">
        <v>1</v>
      </c>
      <c r="H1103" s="231">
        <v>10</v>
      </c>
      <c r="I1103" s="12">
        <v>0</v>
      </c>
      <c r="J1103" s="62">
        <f t="shared" si="21"/>
        <v>0</v>
      </c>
      <c r="K1103" s="222"/>
      <c r="L1103" s="222"/>
    </row>
    <row r="1104" spans="1:12" ht="45" x14ac:dyDescent="0.25">
      <c r="A1104" s="58"/>
      <c r="B1104" s="58">
        <f>IF(TRIM(I1104)&lt;&gt;"",COUNTA($I$6:I1104),"")</f>
        <v>910</v>
      </c>
      <c r="C1104" s="308" t="s">
        <v>236</v>
      </c>
      <c r="D1104" s="156" t="s">
        <v>1166</v>
      </c>
      <c r="E1104" s="96" t="s">
        <v>2509</v>
      </c>
      <c r="F1104" s="96" t="s">
        <v>1167</v>
      </c>
      <c r="G1104" s="94" t="s">
        <v>1</v>
      </c>
      <c r="H1104" s="231">
        <v>2</v>
      </c>
      <c r="I1104" s="12">
        <v>0</v>
      </c>
      <c r="J1104" s="62">
        <f t="shared" si="21"/>
        <v>0</v>
      </c>
      <c r="K1104" s="222"/>
      <c r="L1104" s="222"/>
    </row>
    <row r="1105" spans="1:12" ht="22.5" x14ac:dyDescent="0.25">
      <c r="A1105" s="58"/>
      <c r="B1105" s="58">
        <f>IF(TRIM(I1105)&lt;&gt;"",COUNTA($I$6:I1105),"")</f>
        <v>911</v>
      </c>
      <c r="C1105" s="308" t="s">
        <v>236</v>
      </c>
      <c r="D1105" s="156" t="s">
        <v>1168</v>
      </c>
      <c r="E1105" s="96" t="s">
        <v>1169</v>
      </c>
      <c r="F1105" s="96" t="s">
        <v>1167</v>
      </c>
      <c r="G1105" s="94" t="s">
        <v>1</v>
      </c>
      <c r="H1105" s="231">
        <v>2</v>
      </c>
      <c r="I1105" s="12">
        <v>0</v>
      </c>
      <c r="J1105" s="62">
        <f t="shared" si="21"/>
        <v>0</v>
      </c>
      <c r="K1105" s="222"/>
      <c r="L1105" s="222"/>
    </row>
    <row r="1106" spans="1:12" ht="33.75" x14ac:dyDescent="0.25">
      <c r="A1106" s="58"/>
      <c r="B1106" s="58">
        <f>IF(TRIM(I1106)&lt;&gt;"",COUNTA($I$6:I1106),"")</f>
        <v>912</v>
      </c>
      <c r="C1106" s="308" t="s">
        <v>236</v>
      </c>
      <c r="D1106" s="156" t="s">
        <v>1170</v>
      </c>
      <c r="E1106" s="96" t="s">
        <v>1171</v>
      </c>
      <c r="F1106" s="96"/>
      <c r="G1106" s="94" t="s">
        <v>1</v>
      </c>
      <c r="H1106" s="231">
        <v>8</v>
      </c>
      <c r="I1106" s="12">
        <v>0</v>
      </c>
      <c r="J1106" s="62">
        <f t="shared" si="21"/>
        <v>0</v>
      </c>
      <c r="K1106" s="222"/>
      <c r="L1106" s="222"/>
    </row>
    <row r="1107" spans="1:12" ht="22.5" x14ac:dyDescent="0.25">
      <c r="A1107" s="58"/>
      <c r="B1107" s="58">
        <f>IF(TRIM(I1107)&lt;&gt;"",COUNTA($I$6:I1107),"")</f>
        <v>913</v>
      </c>
      <c r="C1107" s="308" t="s">
        <v>236</v>
      </c>
      <c r="D1107" s="156" t="s">
        <v>1172</v>
      </c>
      <c r="E1107" s="96" t="s">
        <v>1173</v>
      </c>
      <c r="F1107" s="96"/>
      <c r="G1107" s="94" t="s">
        <v>1</v>
      </c>
      <c r="H1107" s="231">
        <v>2</v>
      </c>
      <c r="I1107" s="12">
        <v>0</v>
      </c>
      <c r="J1107" s="62">
        <f t="shared" si="21"/>
        <v>0</v>
      </c>
      <c r="K1107" s="222"/>
      <c r="L1107" s="222"/>
    </row>
    <row r="1108" spans="1:12" ht="22.5" x14ac:dyDescent="0.25">
      <c r="A1108" s="58"/>
      <c r="B1108" s="58">
        <f>IF(TRIM(I1108)&lt;&gt;"",COUNTA($I$6:I1108),"")</f>
        <v>914</v>
      </c>
      <c r="C1108" s="308" t="s">
        <v>236</v>
      </c>
      <c r="D1108" s="156" t="s">
        <v>1174</v>
      </c>
      <c r="E1108" s="96" t="s">
        <v>1175</v>
      </c>
      <c r="F1108" s="96"/>
      <c r="G1108" s="94" t="s">
        <v>1</v>
      </c>
      <c r="H1108" s="231">
        <v>8</v>
      </c>
      <c r="I1108" s="12">
        <v>0</v>
      </c>
      <c r="J1108" s="62">
        <f t="shared" si="21"/>
        <v>0</v>
      </c>
      <c r="K1108" s="222"/>
      <c r="L1108" s="222"/>
    </row>
    <row r="1109" spans="1:12" ht="22.5" x14ac:dyDescent="0.25">
      <c r="A1109" s="58"/>
      <c r="B1109" s="58">
        <f>IF(TRIM(I1109)&lt;&gt;"",COUNTA($I$6:I1109),"")</f>
        <v>915</v>
      </c>
      <c r="C1109" s="308" t="s">
        <v>236</v>
      </c>
      <c r="D1109" s="156" t="s">
        <v>1176</v>
      </c>
      <c r="E1109" s="96" t="s">
        <v>1177</v>
      </c>
      <c r="F1109" s="96"/>
      <c r="G1109" s="94" t="s">
        <v>1</v>
      </c>
      <c r="H1109" s="231">
        <v>12</v>
      </c>
      <c r="I1109" s="12">
        <v>0</v>
      </c>
      <c r="J1109" s="62">
        <f t="shared" si="21"/>
        <v>0</v>
      </c>
      <c r="K1109" s="222"/>
      <c r="L1109" s="222"/>
    </row>
    <row r="1110" spans="1:12" x14ac:dyDescent="0.25">
      <c r="A1110" s="58"/>
      <c r="B1110" s="58">
        <f>IF(TRIM(I1110)&lt;&gt;"",COUNTA($I$6:I1110),"")</f>
        <v>916</v>
      </c>
      <c r="C1110" s="308" t="s">
        <v>236</v>
      </c>
      <c r="D1110" s="156" t="s">
        <v>1178</v>
      </c>
      <c r="E1110" s="96" t="s">
        <v>1098</v>
      </c>
      <c r="F1110" s="96"/>
      <c r="G1110" s="94" t="s">
        <v>1</v>
      </c>
      <c r="H1110" s="231">
        <v>1</v>
      </c>
      <c r="I1110" s="12">
        <v>0</v>
      </c>
      <c r="J1110" s="62">
        <f t="shared" si="21"/>
        <v>0</v>
      </c>
      <c r="K1110" s="222"/>
      <c r="L1110" s="222"/>
    </row>
    <row r="1111" spans="1:12" ht="33.75" x14ac:dyDescent="0.25">
      <c r="A1111" s="58"/>
      <c r="B1111" s="58">
        <f>IF(TRIM(I1111)&lt;&gt;"",COUNTA($I$6:I1111),"")</f>
        <v>917</v>
      </c>
      <c r="C1111" s="308" t="s">
        <v>236</v>
      </c>
      <c r="D1111" s="156" t="s">
        <v>1179</v>
      </c>
      <c r="E1111" s="96" t="s">
        <v>1180</v>
      </c>
      <c r="F1111" s="96" t="s">
        <v>1181</v>
      </c>
      <c r="G1111" s="94" t="s">
        <v>1</v>
      </c>
      <c r="H1111" s="231">
        <v>10</v>
      </c>
      <c r="I1111" s="12">
        <v>0</v>
      </c>
      <c r="J1111" s="62">
        <f t="shared" si="21"/>
        <v>0</v>
      </c>
      <c r="K1111" s="222"/>
      <c r="L1111" s="222"/>
    </row>
    <row r="1112" spans="1:12" ht="22.5" x14ac:dyDescent="0.25">
      <c r="A1112" s="58"/>
      <c r="B1112" s="58">
        <f>IF(TRIM(I1112)&lt;&gt;"",COUNTA($I$6:I1112),"")</f>
        <v>918</v>
      </c>
      <c r="C1112" s="308" t="s">
        <v>236</v>
      </c>
      <c r="D1112" s="156" t="s">
        <v>1182</v>
      </c>
      <c r="E1112" s="96" t="s">
        <v>1183</v>
      </c>
      <c r="F1112" s="96" t="s">
        <v>1181</v>
      </c>
      <c r="G1112" s="94" t="s">
        <v>1</v>
      </c>
      <c r="H1112" s="231">
        <v>10</v>
      </c>
      <c r="I1112" s="12">
        <v>0</v>
      </c>
      <c r="J1112" s="62">
        <f t="shared" si="21"/>
        <v>0</v>
      </c>
      <c r="K1112" s="222"/>
      <c r="L1112" s="222"/>
    </row>
    <row r="1113" spans="1:12" x14ac:dyDescent="0.25">
      <c r="A1113" s="58"/>
      <c r="B1113" s="58">
        <f>IF(TRIM(I1113)&lt;&gt;"",COUNTA($I$6:I1113),"")</f>
        <v>919</v>
      </c>
      <c r="C1113" s="308" t="s">
        <v>236</v>
      </c>
      <c r="D1113" s="156" t="s">
        <v>1184</v>
      </c>
      <c r="E1113" s="96" t="s">
        <v>1185</v>
      </c>
      <c r="F1113" s="96"/>
      <c r="G1113" s="94" t="s">
        <v>1</v>
      </c>
      <c r="H1113" s="231">
        <v>2</v>
      </c>
      <c r="I1113" s="12">
        <v>0</v>
      </c>
      <c r="J1113" s="62">
        <f t="shared" si="21"/>
        <v>0</v>
      </c>
      <c r="K1113" s="222"/>
      <c r="L1113" s="222"/>
    </row>
    <row r="1114" spans="1:12" ht="22.5" x14ac:dyDescent="0.25">
      <c r="A1114" s="58"/>
      <c r="B1114" s="58">
        <f>IF(TRIM(I1114)&lt;&gt;"",COUNTA($I$6:I1114),"")</f>
        <v>920</v>
      </c>
      <c r="C1114" s="308" t="s">
        <v>236</v>
      </c>
      <c r="D1114" s="156" t="s">
        <v>1186</v>
      </c>
      <c r="E1114" s="96" t="s">
        <v>1187</v>
      </c>
      <c r="F1114" s="96"/>
      <c r="G1114" s="94" t="s">
        <v>1</v>
      </c>
      <c r="H1114" s="231">
        <v>2</v>
      </c>
      <c r="I1114" s="12">
        <v>0</v>
      </c>
      <c r="J1114" s="62">
        <f t="shared" si="21"/>
        <v>0</v>
      </c>
      <c r="K1114" s="222"/>
      <c r="L1114" s="222"/>
    </row>
    <row r="1115" spans="1:12" ht="33.75" x14ac:dyDescent="0.25">
      <c r="A1115" s="58"/>
      <c r="B1115" s="58">
        <f>IF(TRIM(I1115)&lt;&gt;"",COUNTA($I$6:I1115),"")</f>
        <v>921</v>
      </c>
      <c r="C1115" s="308" t="s">
        <v>236</v>
      </c>
      <c r="D1115" s="156" t="s">
        <v>1188</v>
      </c>
      <c r="E1115" s="96" t="s">
        <v>1189</v>
      </c>
      <c r="F1115" s="96" t="s">
        <v>1190</v>
      </c>
      <c r="G1115" s="94" t="s">
        <v>26</v>
      </c>
      <c r="H1115" s="231">
        <v>250</v>
      </c>
      <c r="I1115" s="12">
        <v>0</v>
      </c>
      <c r="J1115" s="62">
        <f t="shared" si="21"/>
        <v>0</v>
      </c>
      <c r="K1115" s="222"/>
      <c r="L1115" s="222"/>
    </row>
    <row r="1116" spans="1:12" ht="56.25" x14ac:dyDescent="0.25">
      <c r="A1116" s="58"/>
      <c r="B1116" s="58">
        <f>IF(TRIM(I1116)&lt;&gt;"",COUNTA($I$6:I1116),"")</f>
        <v>922</v>
      </c>
      <c r="C1116" s="308" t="s">
        <v>236</v>
      </c>
      <c r="D1116" s="156" t="s">
        <v>1191</v>
      </c>
      <c r="E1116" s="96" t="s">
        <v>1192</v>
      </c>
      <c r="F1116" s="96"/>
      <c r="G1116" s="94" t="s">
        <v>26</v>
      </c>
      <c r="H1116" s="231">
        <v>150</v>
      </c>
      <c r="I1116" s="12">
        <v>0</v>
      </c>
      <c r="J1116" s="62">
        <f t="shared" si="21"/>
        <v>0</v>
      </c>
      <c r="K1116" s="222"/>
      <c r="L1116" s="222"/>
    </row>
    <row r="1117" spans="1:12" ht="22.5" x14ac:dyDescent="0.25">
      <c r="A1117" s="58"/>
      <c r="B1117" s="58">
        <f>IF(TRIM(I1117)&lt;&gt;"",COUNTA($I$6:I1117),"")</f>
        <v>923</v>
      </c>
      <c r="C1117" s="308" t="s">
        <v>236</v>
      </c>
      <c r="D1117" s="156" t="s">
        <v>1193</v>
      </c>
      <c r="E1117" s="96" t="s">
        <v>1194</v>
      </c>
      <c r="F1117" s="96"/>
      <c r="G1117" s="94" t="s">
        <v>1</v>
      </c>
      <c r="H1117" s="231">
        <v>10</v>
      </c>
      <c r="I1117" s="12">
        <v>0</v>
      </c>
      <c r="J1117" s="62">
        <f t="shared" si="21"/>
        <v>0</v>
      </c>
      <c r="K1117" s="222"/>
      <c r="L1117" s="222"/>
    </row>
    <row r="1118" spans="1:12" ht="22.5" x14ac:dyDescent="0.25">
      <c r="A1118" s="58"/>
      <c r="B1118" s="58">
        <f>IF(TRIM(I1118)&lt;&gt;"",COUNTA($I$6:I1118),"")</f>
        <v>924</v>
      </c>
      <c r="C1118" s="308" t="s">
        <v>236</v>
      </c>
      <c r="D1118" s="156" t="s">
        <v>1195</v>
      </c>
      <c r="E1118" s="96" t="s">
        <v>1196</v>
      </c>
      <c r="F1118" s="96" t="s">
        <v>1197</v>
      </c>
      <c r="G1118" s="94" t="s">
        <v>1</v>
      </c>
      <c r="H1118" s="231">
        <v>2</v>
      </c>
      <c r="I1118" s="12">
        <v>0</v>
      </c>
      <c r="J1118" s="62">
        <f t="shared" si="21"/>
        <v>0</v>
      </c>
      <c r="K1118" s="222"/>
      <c r="L1118" s="222"/>
    </row>
    <row r="1119" spans="1:12" ht="22.5" x14ac:dyDescent="0.25">
      <c r="A1119" s="58"/>
      <c r="B1119" s="58">
        <f>IF(TRIM(I1119)&lt;&gt;"",COUNTA($I$6:I1119),"")</f>
        <v>925</v>
      </c>
      <c r="C1119" s="308" t="s">
        <v>236</v>
      </c>
      <c r="D1119" s="156" t="s">
        <v>1198</v>
      </c>
      <c r="E1119" s="96" t="s">
        <v>1199</v>
      </c>
      <c r="F1119" s="96" t="s">
        <v>1200</v>
      </c>
      <c r="G1119" s="94" t="s">
        <v>1</v>
      </c>
      <c r="H1119" s="231">
        <v>2</v>
      </c>
      <c r="I1119" s="12">
        <v>0</v>
      </c>
      <c r="J1119" s="62">
        <f t="shared" si="21"/>
        <v>0</v>
      </c>
      <c r="K1119" s="222"/>
      <c r="L1119" s="222"/>
    </row>
    <row r="1120" spans="1:12" ht="22.5" x14ac:dyDescent="0.25">
      <c r="A1120" s="58"/>
      <c r="B1120" s="58">
        <f>IF(TRIM(I1120)&lt;&gt;"",COUNTA($I$6:I1120),"")</f>
        <v>926</v>
      </c>
      <c r="C1120" s="308" t="s">
        <v>236</v>
      </c>
      <c r="D1120" s="156" t="s">
        <v>1201</v>
      </c>
      <c r="E1120" s="96" t="s">
        <v>1202</v>
      </c>
      <c r="F1120" s="96"/>
      <c r="G1120" s="94" t="s">
        <v>2</v>
      </c>
      <c r="H1120" s="231">
        <v>10</v>
      </c>
      <c r="I1120" s="12">
        <v>0</v>
      </c>
      <c r="J1120" s="62">
        <f t="shared" si="21"/>
        <v>0</v>
      </c>
      <c r="K1120" s="222"/>
      <c r="L1120" s="222"/>
    </row>
    <row r="1121" spans="1:12" ht="22.5" x14ac:dyDescent="0.25">
      <c r="A1121" s="58"/>
      <c r="B1121" s="58" t="str">
        <f>IF(TRIM(I1121)&lt;&gt;"",COUNTA($I$6:I1121),"")</f>
        <v/>
      </c>
      <c r="C1121" s="166" t="s">
        <v>236</v>
      </c>
      <c r="D1121" s="164" t="s">
        <v>1203</v>
      </c>
      <c r="E1121" s="96" t="s">
        <v>1204</v>
      </c>
      <c r="F1121" s="165"/>
      <c r="G1121" s="167"/>
      <c r="H1121" s="227" t="s">
        <v>23</v>
      </c>
      <c r="I1121" s="168"/>
      <c r="J1121" s="62" t="str">
        <f t="shared" si="21"/>
        <v/>
      </c>
      <c r="K1121" s="222"/>
      <c r="L1121" s="222"/>
    </row>
    <row r="1122" spans="1:12" x14ac:dyDescent="0.25">
      <c r="A1122" s="46">
        <v>2</v>
      </c>
      <c r="B1122" s="46" t="str">
        <f>IF(TRIM(I1122)&lt;&gt;"",COUNTA($I$6:I1122),"")</f>
        <v/>
      </c>
      <c r="C1122" s="297" t="s">
        <v>236</v>
      </c>
      <c r="D1122" s="47" t="s">
        <v>1205</v>
      </c>
      <c r="E1122" s="83" t="s">
        <v>1206</v>
      </c>
      <c r="F1122" s="84"/>
      <c r="G1122" s="48"/>
      <c r="H1122" s="49" t="s">
        <v>23</v>
      </c>
      <c r="I1122" s="50"/>
      <c r="J1122" s="50">
        <f>ROUND(J1123+J1138,2)</f>
        <v>0</v>
      </c>
      <c r="K1122" s="222"/>
      <c r="L1122" s="222"/>
    </row>
    <row r="1123" spans="1:12" x14ac:dyDescent="0.25">
      <c r="A1123" s="53">
        <v>3</v>
      </c>
      <c r="B1123" s="53" t="str">
        <f>IF(TRIM(I1123)&lt;&gt;"",COUNTA($I$6:I1123),"")</f>
        <v/>
      </c>
      <c r="C1123" s="298" t="s">
        <v>236</v>
      </c>
      <c r="D1123" s="111" t="s">
        <v>1207</v>
      </c>
      <c r="E1123" s="88" t="s">
        <v>1208</v>
      </c>
      <c r="F1123" s="88"/>
      <c r="G1123" s="90"/>
      <c r="H1123" s="91" t="s">
        <v>23</v>
      </c>
      <c r="I1123" s="103"/>
      <c r="J1123" s="205">
        <f>ROUND(SUM(J1124:J1137),2)</f>
        <v>0</v>
      </c>
      <c r="K1123" s="222"/>
      <c r="L1123" s="222"/>
    </row>
    <row r="1124" spans="1:12" ht="33.75" x14ac:dyDescent="0.25">
      <c r="A1124" s="58"/>
      <c r="B1124" s="58" t="str">
        <f>IF(TRIM(I1124)&lt;&gt;"",COUNTA($I$6:I1124),"")</f>
        <v/>
      </c>
      <c r="C1124" s="166" t="s">
        <v>236</v>
      </c>
      <c r="D1124" s="164" t="s">
        <v>1211</v>
      </c>
      <c r="E1124" s="96"/>
      <c r="F1124" s="165" t="s">
        <v>1212</v>
      </c>
      <c r="G1124" s="167"/>
      <c r="H1124" s="227" t="s">
        <v>23</v>
      </c>
      <c r="I1124" s="168"/>
      <c r="J1124" s="62"/>
      <c r="K1124" s="222"/>
      <c r="L1124" s="222"/>
    </row>
    <row r="1125" spans="1:12" ht="78.75" x14ac:dyDescent="0.25">
      <c r="A1125" s="58"/>
      <c r="B1125" s="58">
        <f>IF(TRIM(I1125)&lt;&gt;"",COUNTA($I$6:I1125),"")</f>
        <v>927</v>
      </c>
      <c r="C1125" s="308"/>
      <c r="D1125" s="156" t="s">
        <v>1213</v>
      </c>
      <c r="E1125" s="96" t="s">
        <v>1214</v>
      </c>
      <c r="F1125" s="96" t="s">
        <v>1215</v>
      </c>
      <c r="G1125" s="94" t="s">
        <v>1</v>
      </c>
      <c r="H1125" s="101">
        <v>1</v>
      </c>
      <c r="I1125" s="12">
        <v>0</v>
      </c>
      <c r="J1125" s="62">
        <f t="shared" ref="J1125:J1137" si="22">IF(ISNUMBER(H1125),ROUND(H1125*I1125,2),"")</f>
        <v>0</v>
      </c>
      <c r="K1125" s="234"/>
      <c r="L1125" s="222"/>
    </row>
    <row r="1126" spans="1:12" ht="22.5" x14ac:dyDescent="0.25">
      <c r="A1126" s="58"/>
      <c r="B1126" s="58">
        <f>IF(TRIM(I1126)&lt;&gt;"",COUNTA($I$6:I1126),"")</f>
        <v>928</v>
      </c>
      <c r="C1126" s="266" t="s">
        <v>236</v>
      </c>
      <c r="D1126" s="156" t="s">
        <v>1216</v>
      </c>
      <c r="E1126" s="96" t="s">
        <v>1217</v>
      </c>
      <c r="F1126" s="96"/>
      <c r="G1126" s="94" t="s">
        <v>1</v>
      </c>
      <c r="H1126" s="101">
        <v>1</v>
      </c>
      <c r="I1126" s="12">
        <v>0</v>
      </c>
      <c r="J1126" s="62">
        <f t="shared" si="22"/>
        <v>0</v>
      </c>
      <c r="K1126" s="222"/>
      <c r="L1126" s="222"/>
    </row>
    <row r="1127" spans="1:12" ht="33.75" x14ac:dyDescent="0.25">
      <c r="A1127" s="58"/>
      <c r="B1127" s="58">
        <f>IF(TRIM(I1127)&lt;&gt;"",COUNTA($I$6:I1127),"")</f>
        <v>929</v>
      </c>
      <c r="C1127" s="266" t="s">
        <v>236</v>
      </c>
      <c r="D1127" s="156" t="s">
        <v>1218</v>
      </c>
      <c r="E1127" s="96" t="s">
        <v>1219</v>
      </c>
      <c r="F1127" s="96"/>
      <c r="G1127" s="94" t="s">
        <v>1</v>
      </c>
      <c r="H1127" s="101">
        <v>11</v>
      </c>
      <c r="I1127" s="12">
        <v>0</v>
      </c>
      <c r="J1127" s="62">
        <f t="shared" si="22"/>
        <v>0</v>
      </c>
      <c r="K1127" s="222"/>
      <c r="L1127" s="222"/>
    </row>
    <row r="1128" spans="1:12" ht="22.5" x14ac:dyDescent="0.25">
      <c r="A1128" s="58"/>
      <c r="B1128" s="58">
        <f>IF(TRIM(I1128)&lt;&gt;"",COUNTA($I$6:I1128),"")</f>
        <v>930</v>
      </c>
      <c r="C1128" s="266" t="s">
        <v>236</v>
      </c>
      <c r="D1128" s="156" t="s">
        <v>1220</v>
      </c>
      <c r="E1128" s="96" t="s">
        <v>1221</v>
      </c>
      <c r="F1128" s="96"/>
      <c r="G1128" s="94" t="s">
        <v>1</v>
      </c>
      <c r="H1128" s="101">
        <v>4</v>
      </c>
      <c r="I1128" s="12">
        <v>0</v>
      </c>
      <c r="J1128" s="62">
        <f t="shared" si="22"/>
        <v>0</v>
      </c>
      <c r="K1128" s="222"/>
      <c r="L1128" s="222"/>
    </row>
    <row r="1129" spans="1:12" ht="22.5" x14ac:dyDescent="0.25">
      <c r="A1129" s="58"/>
      <c r="B1129" s="58">
        <f>IF(TRIM(I1129)&lt;&gt;"",COUNTA($I$6:I1129),"")</f>
        <v>931</v>
      </c>
      <c r="C1129" s="266" t="s">
        <v>236</v>
      </c>
      <c r="D1129" s="156" t="s">
        <v>1222</v>
      </c>
      <c r="E1129" s="96" t="s">
        <v>1223</v>
      </c>
      <c r="F1129" s="96"/>
      <c r="G1129" s="94" t="s">
        <v>1</v>
      </c>
      <c r="H1129" s="101">
        <v>7</v>
      </c>
      <c r="I1129" s="12">
        <v>0</v>
      </c>
      <c r="J1129" s="62">
        <f t="shared" si="22"/>
        <v>0</v>
      </c>
      <c r="K1129" s="222"/>
      <c r="L1129" s="222"/>
    </row>
    <row r="1130" spans="1:12" x14ac:dyDescent="0.25">
      <c r="A1130" s="58"/>
      <c r="B1130" s="58">
        <f>IF(TRIM(I1130)&lt;&gt;"",COUNTA($I$6:I1130),"")</f>
        <v>932</v>
      </c>
      <c r="C1130" s="266" t="s">
        <v>236</v>
      </c>
      <c r="D1130" s="156" t="s">
        <v>1224</v>
      </c>
      <c r="E1130" s="96" t="s">
        <v>1225</v>
      </c>
      <c r="F1130" s="96"/>
      <c r="G1130" s="94" t="s">
        <v>1</v>
      </c>
      <c r="H1130" s="101">
        <v>11</v>
      </c>
      <c r="I1130" s="12">
        <v>0</v>
      </c>
      <c r="J1130" s="62">
        <f t="shared" si="22"/>
        <v>0</v>
      </c>
      <c r="K1130" s="222"/>
      <c r="L1130" s="222"/>
    </row>
    <row r="1131" spans="1:12" ht="22.5" x14ac:dyDescent="0.25">
      <c r="A1131" s="58"/>
      <c r="B1131" s="58">
        <f>IF(TRIM(I1131)&lt;&gt;"",COUNTA($I$6:I1131),"")</f>
        <v>933</v>
      </c>
      <c r="C1131" s="266" t="s">
        <v>236</v>
      </c>
      <c r="D1131" s="156" t="s">
        <v>1226</v>
      </c>
      <c r="E1131" s="96" t="s">
        <v>1227</v>
      </c>
      <c r="F1131" s="96"/>
      <c r="G1131" s="94" t="s">
        <v>1</v>
      </c>
      <c r="H1131" s="101">
        <v>11</v>
      </c>
      <c r="I1131" s="12">
        <v>0</v>
      </c>
      <c r="J1131" s="62">
        <f t="shared" si="22"/>
        <v>0</v>
      </c>
      <c r="K1131" s="222"/>
      <c r="L1131" s="222"/>
    </row>
    <row r="1132" spans="1:12" ht="33.75" x14ac:dyDescent="0.25">
      <c r="A1132" s="58"/>
      <c r="B1132" s="58">
        <f>IF(TRIM(I1132)&lt;&gt;"",COUNTA($I$6:I1132),"")</f>
        <v>934</v>
      </c>
      <c r="C1132" s="266" t="s">
        <v>236</v>
      </c>
      <c r="D1132" s="156" t="s">
        <v>1228</v>
      </c>
      <c r="E1132" s="96" t="s">
        <v>1229</v>
      </c>
      <c r="F1132" s="96"/>
      <c r="G1132" s="94" t="s">
        <v>1</v>
      </c>
      <c r="H1132" s="101">
        <v>1</v>
      </c>
      <c r="I1132" s="12">
        <v>0</v>
      </c>
      <c r="J1132" s="62">
        <f t="shared" si="22"/>
        <v>0</v>
      </c>
      <c r="K1132" s="222"/>
      <c r="L1132" s="222"/>
    </row>
    <row r="1133" spans="1:12" ht="22.5" x14ac:dyDescent="0.25">
      <c r="A1133" s="58"/>
      <c r="B1133" s="58">
        <f>IF(TRIM(I1133)&lt;&gt;"",COUNTA($I$6:I1133),"")</f>
        <v>935</v>
      </c>
      <c r="C1133" s="266" t="s">
        <v>236</v>
      </c>
      <c r="D1133" s="156" t="s">
        <v>1230</v>
      </c>
      <c r="E1133" s="96" t="s">
        <v>1132</v>
      </c>
      <c r="F1133" s="96"/>
      <c r="G1133" s="94" t="s">
        <v>1</v>
      </c>
      <c r="H1133" s="101">
        <v>2</v>
      </c>
      <c r="I1133" s="12">
        <v>0</v>
      </c>
      <c r="J1133" s="62">
        <f t="shared" si="22"/>
        <v>0</v>
      </c>
      <c r="K1133" s="222"/>
      <c r="L1133" s="222"/>
    </row>
    <row r="1134" spans="1:12" ht="22.5" x14ac:dyDescent="0.25">
      <c r="A1134" s="58"/>
      <c r="B1134" s="58">
        <f>IF(TRIM(I1134)&lt;&gt;"",COUNTA($I$6:I1134),"")</f>
        <v>936</v>
      </c>
      <c r="C1134" s="266" t="s">
        <v>236</v>
      </c>
      <c r="D1134" s="156" t="s">
        <v>1231</v>
      </c>
      <c r="E1134" s="96" t="s">
        <v>1232</v>
      </c>
      <c r="F1134" s="96"/>
      <c r="G1134" s="94" t="s">
        <v>1</v>
      </c>
      <c r="H1134" s="101">
        <v>3</v>
      </c>
      <c r="I1134" s="12">
        <v>0</v>
      </c>
      <c r="J1134" s="62">
        <f t="shared" si="22"/>
        <v>0</v>
      </c>
      <c r="K1134" s="222"/>
      <c r="L1134" s="222"/>
    </row>
    <row r="1135" spans="1:12" ht="33.75" x14ac:dyDescent="0.25">
      <c r="A1135" s="58"/>
      <c r="B1135" s="58">
        <f>IF(TRIM(I1135)&lt;&gt;"",COUNTA($I$6:I1135),"")</f>
        <v>937</v>
      </c>
      <c r="C1135" s="266" t="s">
        <v>236</v>
      </c>
      <c r="D1135" s="156" t="s">
        <v>1233</v>
      </c>
      <c r="E1135" s="96" t="s">
        <v>1234</v>
      </c>
      <c r="F1135" s="96"/>
      <c r="G1135" s="94" t="s">
        <v>1</v>
      </c>
      <c r="H1135" s="101">
        <v>12</v>
      </c>
      <c r="I1135" s="12">
        <v>0</v>
      </c>
      <c r="J1135" s="62">
        <f t="shared" si="22"/>
        <v>0</v>
      </c>
      <c r="K1135" s="222"/>
      <c r="L1135" s="222"/>
    </row>
    <row r="1136" spans="1:12" x14ac:dyDescent="0.25">
      <c r="A1136" s="58"/>
      <c r="B1136" s="58">
        <f>IF(TRIM(I1136)&lt;&gt;"",COUNTA($I$6:I1136),"")</f>
        <v>938</v>
      </c>
      <c r="C1136" s="266" t="s">
        <v>236</v>
      </c>
      <c r="D1136" s="156" t="s">
        <v>1235</v>
      </c>
      <c r="E1136" s="96" t="s">
        <v>1134</v>
      </c>
      <c r="F1136" s="96"/>
      <c r="G1136" s="94" t="s">
        <v>2</v>
      </c>
      <c r="H1136" s="101">
        <v>1</v>
      </c>
      <c r="I1136" s="12">
        <v>0</v>
      </c>
      <c r="J1136" s="62">
        <f t="shared" si="22"/>
        <v>0</v>
      </c>
      <c r="K1136" s="222"/>
      <c r="L1136" s="222"/>
    </row>
    <row r="1137" spans="1:12" ht="22.5" x14ac:dyDescent="0.25">
      <c r="A1137" s="58"/>
      <c r="B1137" s="58">
        <f>IF(TRIM(I1137)&lt;&gt;"",COUNTA($I$6:I1137),"")</f>
        <v>939</v>
      </c>
      <c r="C1137" s="266" t="s">
        <v>236</v>
      </c>
      <c r="D1137" s="156" t="s">
        <v>1236</v>
      </c>
      <c r="E1137" s="96" t="s">
        <v>1237</v>
      </c>
      <c r="F1137" s="96"/>
      <c r="G1137" s="94" t="s">
        <v>2</v>
      </c>
      <c r="H1137" s="101">
        <v>1</v>
      </c>
      <c r="I1137" s="12">
        <v>0</v>
      </c>
      <c r="J1137" s="62">
        <f t="shared" si="22"/>
        <v>0</v>
      </c>
      <c r="K1137" s="222"/>
      <c r="L1137" s="222"/>
    </row>
    <row r="1138" spans="1:12" x14ac:dyDescent="0.25">
      <c r="A1138" s="53">
        <v>3</v>
      </c>
      <c r="B1138" s="53" t="str">
        <f>IF(TRIM(I1138)&lt;&gt;"",COUNTA($I$6:I1138),"")</f>
        <v/>
      </c>
      <c r="C1138" s="298" t="s">
        <v>236</v>
      </c>
      <c r="D1138" s="111" t="s">
        <v>1209</v>
      </c>
      <c r="E1138" s="88" t="s">
        <v>1210</v>
      </c>
      <c r="F1138" s="88"/>
      <c r="G1138" s="90"/>
      <c r="H1138" s="91" t="s">
        <v>23</v>
      </c>
      <c r="I1138" s="103"/>
      <c r="J1138" s="205">
        <f>ROUND(SUM(J1139:J1148),2)</f>
        <v>0</v>
      </c>
      <c r="K1138" s="222"/>
      <c r="L1138" s="222"/>
    </row>
    <row r="1139" spans="1:12" ht="22.5" x14ac:dyDescent="0.25">
      <c r="A1139" s="58"/>
      <c r="B1139" s="58" t="str">
        <f>IF(TRIM(I1139)&lt;&gt;"",COUNTA($I$6:I1139),"")</f>
        <v/>
      </c>
      <c r="C1139" s="166" t="s">
        <v>236</v>
      </c>
      <c r="D1139" s="164" t="s">
        <v>1238</v>
      </c>
      <c r="E1139" s="96" t="s">
        <v>1212</v>
      </c>
      <c r="F1139" s="165"/>
      <c r="G1139" s="167"/>
      <c r="H1139" s="227" t="s">
        <v>23</v>
      </c>
      <c r="I1139" s="168"/>
      <c r="J1139" s="62"/>
      <c r="K1139" s="222"/>
      <c r="L1139" s="222"/>
    </row>
    <row r="1140" spans="1:12" ht="67.5" x14ac:dyDescent="0.25">
      <c r="A1140" s="58"/>
      <c r="B1140" s="58">
        <f>IF(TRIM(I1140)&lt;&gt;"",COUNTA($I$6:I1140),"")</f>
        <v>940</v>
      </c>
      <c r="C1140" s="308" t="s">
        <v>236</v>
      </c>
      <c r="D1140" s="156" t="s">
        <v>1239</v>
      </c>
      <c r="E1140" s="96" t="s">
        <v>1240</v>
      </c>
      <c r="F1140" s="96"/>
      <c r="G1140" s="94" t="s">
        <v>1</v>
      </c>
      <c r="H1140" s="214">
        <v>1</v>
      </c>
      <c r="I1140" s="12">
        <v>0</v>
      </c>
      <c r="J1140" s="62">
        <f t="shared" ref="J1140:J1148" si="23">IF(ISNUMBER(H1140),ROUND(H1140*I1140,2),"")</f>
        <v>0</v>
      </c>
      <c r="K1140" s="222"/>
      <c r="L1140" s="222"/>
    </row>
    <row r="1141" spans="1:12" ht="33.75" x14ac:dyDescent="0.25">
      <c r="A1141" s="58"/>
      <c r="B1141" s="58">
        <f>IF(TRIM(I1141)&lt;&gt;"",COUNTA($I$6:I1141),"")</f>
        <v>941</v>
      </c>
      <c r="C1141" s="308" t="s">
        <v>236</v>
      </c>
      <c r="D1141" s="156" t="s">
        <v>1241</v>
      </c>
      <c r="E1141" s="96" t="s">
        <v>1242</v>
      </c>
      <c r="F1141" s="96"/>
      <c r="G1141" s="94" t="s">
        <v>1</v>
      </c>
      <c r="H1141" s="101">
        <v>6</v>
      </c>
      <c r="I1141" s="12">
        <v>0</v>
      </c>
      <c r="J1141" s="62">
        <f t="shared" si="23"/>
        <v>0</v>
      </c>
      <c r="K1141" s="222"/>
      <c r="L1141" s="222"/>
    </row>
    <row r="1142" spans="1:12" ht="22.5" x14ac:dyDescent="0.25">
      <c r="A1142" s="58"/>
      <c r="B1142" s="58">
        <f>IF(TRIM(I1142)&lt;&gt;"",COUNTA($I$6:I1142),"")</f>
        <v>942</v>
      </c>
      <c r="C1142" s="308" t="s">
        <v>236</v>
      </c>
      <c r="D1142" s="156" t="s">
        <v>1243</v>
      </c>
      <c r="E1142" s="96" t="s">
        <v>1244</v>
      </c>
      <c r="F1142" s="96" t="s">
        <v>1245</v>
      </c>
      <c r="G1142" s="97" t="s">
        <v>1</v>
      </c>
      <c r="H1142" s="101">
        <v>1</v>
      </c>
      <c r="I1142" s="12">
        <v>0</v>
      </c>
      <c r="J1142" s="62">
        <f t="shared" si="23"/>
        <v>0</v>
      </c>
      <c r="K1142" s="222"/>
      <c r="L1142" s="222"/>
    </row>
    <row r="1143" spans="1:12" ht="33.75" x14ac:dyDescent="0.25">
      <c r="A1143" s="58"/>
      <c r="B1143" s="58">
        <f>IF(TRIM(I1143)&lt;&gt;"",COUNTA($I$6:I1143),"")</f>
        <v>943</v>
      </c>
      <c r="C1143" s="308" t="s">
        <v>236</v>
      </c>
      <c r="D1143" s="156" t="s">
        <v>1246</v>
      </c>
      <c r="E1143" s="96" t="s">
        <v>1247</v>
      </c>
      <c r="F1143" s="96" t="s">
        <v>1248</v>
      </c>
      <c r="G1143" s="94" t="s">
        <v>1</v>
      </c>
      <c r="H1143" s="101">
        <v>3</v>
      </c>
      <c r="I1143" s="12">
        <v>0</v>
      </c>
      <c r="J1143" s="62">
        <f t="shared" si="23"/>
        <v>0</v>
      </c>
      <c r="K1143" s="222"/>
      <c r="L1143" s="222"/>
    </row>
    <row r="1144" spans="1:12" ht="22.5" x14ac:dyDescent="0.25">
      <c r="A1144" s="58"/>
      <c r="B1144" s="58">
        <f>IF(TRIM(I1144)&lt;&gt;"",COUNTA($I$6:I1144),"")</f>
        <v>944</v>
      </c>
      <c r="C1144" s="308"/>
      <c r="D1144" s="156" t="s">
        <v>1249</v>
      </c>
      <c r="E1144" s="96" t="s">
        <v>1223</v>
      </c>
      <c r="F1144" s="96"/>
      <c r="G1144" s="94" t="s">
        <v>1</v>
      </c>
      <c r="H1144" s="101">
        <v>3</v>
      </c>
      <c r="I1144" s="12">
        <v>0</v>
      </c>
      <c r="J1144" s="62">
        <f t="shared" si="23"/>
        <v>0</v>
      </c>
      <c r="K1144" s="222"/>
      <c r="L1144" s="222"/>
    </row>
    <row r="1145" spans="1:12" ht="22.5" x14ac:dyDescent="0.25">
      <c r="A1145" s="58"/>
      <c r="B1145" s="58">
        <f>IF(TRIM(I1145)&lt;&gt;"",COUNTA($I$6:I1145),"")</f>
        <v>945</v>
      </c>
      <c r="C1145" s="308" t="s">
        <v>236</v>
      </c>
      <c r="D1145" s="156" t="s">
        <v>1250</v>
      </c>
      <c r="E1145" s="96" t="s">
        <v>1227</v>
      </c>
      <c r="F1145" s="96"/>
      <c r="G1145" s="94" t="s">
        <v>1</v>
      </c>
      <c r="H1145" s="101">
        <v>3</v>
      </c>
      <c r="I1145" s="12">
        <v>0</v>
      </c>
      <c r="J1145" s="62">
        <f t="shared" si="23"/>
        <v>0</v>
      </c>
      <c r="K1145" s="222"/>
      <c r="L1145" s="222"/>
    </row>
    <row r="1146" spans="1:12" x14ac:dyDescent="0.25">
      <c r="A1146" s="58"/>
      <c r="B1146" s="58">
        <f>IF(TRIM(I1146)&lt;&gt;"",COUNTA($I$6:I1146),"")</f>
        <v>946</v>
      </c>
      <c r="C1146" s="308" t="s">
        <v>236</v>
      </c>
      <c r="D1146" s="156" t="s">
        <v>1251</v>
      </c>
      <c r="E1146" s="96" t="s">
        <v>1225</v>
      </c>
      <c r="F1146" s="96"/>
      <c r="G1146" s="94" t="s">
        <v>1</v>
      </c>
      <c r="H1146" s="101">
        <v>10</v>
      </c>
      <c r="I1146" s="12">
        <v>0</v>
      </c>
      <c r="J1146" s="62">
        <f t="shared" si="23"/>
        <v>0</v>
      </c>
      <c r="K1146" s="222"/>
      <c r="L1146" s="222"/>
    </row>
    <row r="1147" spans="1:12" x14ac:dyDescent="0.25">
      <c r="A1147" s="58"/>
      <c r="B1147" s="58">
        <f>IF(TRIM(I1147)&lt;&gt;"",COUNTA($I$6:I1147),"")</f>
        <v>947</v>
      </c>
      <c r="C1147" s="308" t="s">
        <v>236</v>
      </c>
      <c r="D1147" s="156" t="s">
        <v>1252</v>
      </c>
      <c r="E1147" s="96" t="s">
        <v>1134</v>
      </c>
      <c r="F1147" s="96"/>
      <c r="G1147" s="94" t="s">
        <v>2</v>
      </c>
      <c r="H1147" s="101">
        <v>1</v>
      </c>
      <c r="I1147" s="12">
        <v>0</v>
      </c>
      <c r="J1147" s="62">
        <f t="shared" si="23"/>
        <v>0</v>
      </c>
      <c r="K1147" s="222"/>
      <c r="L1147" s="222"/>
    </row>
    <row r="1148" spans="1:12" ht="22.5" x14ac:dyDescent="0.25">
      <c r="A1148" s="58"/>
      <c r="B1148" s="58">
        <f>IF(TRIM(I1148)&lt;&gt;"",COUNTA($I$6:I1148),"")</f>
        <v>948</v>
      </c>
      <c r="C1148" s="308" t="s">
        <v>236</v>
      </c>
      <c r="D1148" s="156" t="s">
        <v>1253</v>
      </c>
      <c r="E1148" s="96" t="s">
        <v>1237</v>
      </c>
      <c r="F1148" s="96"/>
      <c r="G1148" s="94" t="s">
        <v>2</v>
      </c>
      <c r="H1148" s="101">
        <v>1</v>
      </c>
      <c r="I1148" s="12">
        <v>0</v>
      </c>
      <c r="J1148" s="62">
        <f t="shared" si="23"/>
        <v>0</v>
      </c>
      <c r="K1148" s="222"/>
      <c r="L1148" s="222"/>
    </row>
    <row r="1149" spans="1:12" x14ac:dyDescent="0.25">
      <c r="A1149" s="46">
        <v>2</v>
      </c>
      <c r="B1149" s="46" t="str">
        <f>IF(TRIM(I1149)&lt;&gt;"",COUNTA($I$6:I1149),"")</f>
        <v/>
      </c>
      <c r="C1149" s="297" t="s">
        <v>236</v>
      </c>
      <c r="D1149" s="47" t="s">
        <v>1254</v>
      </c>
      <c r="E1149" s="83" t="s">
        <v>1255</v>
      </c>
      <c r="F1149" s="84"/>
      <c r="G1149" s="48"/>
      <c r="H1149" s="49" t="s">
        <v>23</v>
      </c>
      <c r="I1149" s="50"/>
      <c r="J1149" s="50">
        <f>J1150+J1160</f>
        <v>0</v>
      </c>
      <c r="K1149" s="222"/>
      <c r="L1149" s="222"/>
    </row>
    <row r="1150" spans="1:12" x14ac:dyDescent="0.25">
      <c r="A1150" s="53">
        <v>3</v>
      </c>
      <c r="B1150" s="53" t="str">
        <f>IF(TRIM(I1150)&lt;&gt;"",COUNTA($I$6:I1150),"")</f>
        <v/>
      </c>
      <c r="C1150" s="298" t="s">
        <v>236</v>
      </c>
      <c r="D1150" s="111" t="s">
        <v>1256</v>
      </c>
      <c r="E1150" s="88" t="s">
        <v>1257</v>
      </c>
      <c r="F1150" s="88"/>
      <c r="G1150" s="90"/>
      <c r="H1150" s="91" t="s">
        <v>23</v>
      </c>
      <c r="I1150" s="103"/>
      <c r="J1150" s="205">
        <f>ROUND(SUM(J1151:J1159),2)</f>
        <v>0</v>
      </c>
      <c r="K1150" s="222"/>
      <c r="L1150" s="222"/>
    </row>
    <row r="1151" spans="1:12" x14ac:dyDescent="0.25">
      <c r="A1151" s="58"/>
      <c r="B1151" s="58">
        <f>IF(TRIM(I1151)&lt;&gt;"",COUNTA($I$6:I1151),"")</f>
        <v>949</v>
      </c>
      <c r="C1151" s="266" t="s">
        <v>236</v>
      </c>
      <c r="D1151" s="156" t="s">
        <v>1260</v>
      </c>
      <c r="E1151" s="96" t="s">
        <v>1261</v>
      </c>
      <c r="F1151" s="96"/>
      <c r="G1151" s="94" t="s">
        <v>1</v>
      </c>
      <c r="H1151" s="231">
        <v>6</v>
      </c>
      <c r="I1151" s="12">
        <v>0</v>
      </c>
      <c r="J1151" s="62">
        <f t="shared" ref="J1151:J1167" si="24">IF(ISNUMBER(H1151),ROUND(H1151*I1151,2),"")</f>
        <v>0</v>
      </c>
      <c r="K1151" s="222"/>
      <c r="L1151" s="222"/>
    </row>
    <row r="1152" spans="1:12" ht="22.5" x14ac:dyDescent="0.25">
      <c r="A1152" s="58"/>
      <c r="B1152" s="58">
        <f>IF(TRIM(I1152)&lt;&gt;"",COUNTA($I$6:I1152),"")</f>
        <v>950</v>
      </c>
      <c r="C1152" s="266" t="s">
        <v>236</v>
      </c>
      <c r="D1152" s="156" t="s">
        <v>1262</v>
      </c>
      <c r="E1152" s="96" t="s">
        <v>1263</v>
      </c>
      <c r="F1152" s="96"/>
      <c r="G1152" s="94" t="s">
        <v>1</v>
      </c>
      <c r="H1152" s="231">
        <v>3</v>
      </c>
      <c r="I1152" s="12">
        <v>0</v>
      </c>
      <c r="J1152" s="62">
        <f t="shared" si="24"/>
        <v>0</v>
      </c>
      <c r="K1152" s="222"/>
      <c r="L1152" s="222"/>
    </row>
    <row r="1153" spans="1:12" x14ac:dyDescent="0.25">
      <c r="A1153" s="58"/>
      <c r="B1153" s="58">
        <f>IF(TRIM(I1153)&lt;&gt;"",COUNTA($I$6:I1153),"")</f>
        <v>951</v>
      </c>
      <c r="C1153" s="308"/>
      <c r="D1153" s="156" t="s">
        <v>1264</v>
      </c>
      <c r="E1153" s="96" t="s">
        <v>1265</v>
      </c>
      <c r="F1153" s="96"/>
      <c r="G1153" s="94" t="s">
        <v>1</v>
      </c>
      <c r="H1153" s="231">
        <v>1</v>
      </c>
      <c r="I1153" s="12">
        <v>0</v>
      </c>
      <c r="J1153" s="62">
        <f t="shared" si="24"/>
        <v>0</v>
      </c>
      <c r="K1153" s="222"/>
      <c r="L1153" s="222"/>
    </row>
    <row r="1154" spans="1:12" x14ac:dyDescent="0.25">
      <c r="A1154" s="58"/>
      <c r="B1154" s="58">
        <f>IF(TRIM(I1154)&lt;&gt;"",COUNTA($I$6:I1154),"")</f>
        <v>952</v>
      </c>
      <c r="C1154" s="266" t="s">
        <v>236</v>
      </c>
      <c r="D1154" s="156" t="s">
        <v>1266</v>
      </c>
      <c r="E1154" s="96" t="s">
        <v>1267</v>
      </c>
      <c r="F1154" s="96"/>
      <c r="G1154" s="94" t="s">
        <v>1</v>
      </c>
      <c r="H1154" s="231">
        <v>1</v>
      </c>
      <c r="I1154" s="12">
        <v>0</v>
      </c>
      <c r="J1154" s="62">
        <f t="shared" si="24"/>
        <v>0</v>
      </c>
      <c r="K1154" s="222"/>
      <c r="L1154" s="222"/>
    </row>
    <row r="1155" spans="1:12" ht="22.5" x14ac:dyDescent="0.25">
      <c r="A1155" s="58"/>
      <c r="B1155" s="58">
        <f>IF(TRIM(I1155)&lt;&gt;"",COUNTA($I$6:I1155),"")</f>
        <v>953</v>
      </c>
      <c r="C1155" s="266" t="s">
        <v>236</v>
      </c>
      <c r="D1155" s="156" t="s">
        <v>1268</v>
      </c>
      <c r="E1155" s="96" t="s">
        <v>1269</v>
      </c>
      <c r="F1155" s="96"/>
      <c r="G1155" s="94" t="s">
        <v>1</v>
      </c>
      <c r="H1155" s="231">
        <v>1</v>
      </c>
      <c r="I1155" s="12">
        <v>0</v>
      </c>
      <c r="J1155" s="62">
        <f t="shared" si="24"/>
        <v>0</v>
      </c>
      <c r="K1155" s="222"/>
      <c r="L1155" s="222"/>
    </row>
    <row r="1156" spans="1:12" ht="22.5" x14ac:dyDescent="0.25">
      <c r="A1156" s="58"/>
      <c r="B1156" s="58">
        <f>IF(TRIM(I1156)&lt;&gt;"",COUNTA($I$6:I1156),"")</f>
        <v>954</v>
      </c>
      <c r="C1156" s="266" t="s">
        <v>236</v>
      </c>
      <c r="D1156" s="156" t="s">
        <v>1270</v>
      </c>
      <c r="E1156" s="96" t="s">
        <v>1271</v>
      </c>
      <c r="F1156" s="96"/>
      <c r="G1156" s="94" t="s">
        <v>1</v>
      </c>
      <c r="H1156" s="231">
        <v>1</v>
      </c>
      <c r="I1156" s="12">
        <v>0</v>
      </c>
      <c r="J1156" s="62">
        <f t="shared" si="24"/>
        <v>0</v>
      </c>
      <c r="K1156" s="222"/>
      <c r="L1156" s="222"/>
    </row>
    <row r="1157" spans="1:12" x14ac:dyDescent="0.25">
      <c r="A1157" s="58"/>
      <c r="B1157" s="58">
        <f>IF(TRIM(I1157)&lt;&gt;"",COUNTA($I$6:I1157),"")</f>
        <v>955</v>
      </c>
      <c r="C1157" s="266" t="s">
        <v>236</v>
      </c>
      <c r="D1157" s="156" t="s">
        <v>1272</v>
      </c>
      <c r="E1157" s="96" t="s">
        <v>1145</v>
      </c>
      <c r="F1157" s="96"/>
      <c r="G1157" s="94" t="s">
        <v>1</v>
      </c>
      <c r="H1157" s="231">
        <v>1</v>
      </c>
      <c r="I1157" s="12">
        <v>0</v>
      </c>
      <c r="J1157" s="62">
        <f t="shared" si="24"/>
        <v>0</v>
      </c>
      <c r="K1157" s="222"/>
      <c r="L1157" s="222"/>
    </row>
    <row r="1158" spans="1:12" ht="22.5" x14ac:dyDescent="0.25">
      <c r="A1158" s="58"/>
      <c r="B1158" s="58" t="str">
        <f>IF(TRIM(I1158)&lt;&gt;"",COUNTA($I$6:I1158),"")</f>
        <v/>
      </c>
      <c r="C1158" s="166"/>
      <c r="D1158" s="164" t="s">
        <v>1273</v>
      </c>
      <c r="E1158" s="96" t="s">
        <v>1274</v>
      </c>
      <c r="F1158" s="165"/>
      <c r="G1158" s="167"/>
      <c r="H1158" s="227" t="s">
        <v>23</v>
      </c>
      <c r="I1158" s="168"/>
      <c r="J1158" s="62" t="str">
        <f t="shared" si="24"/>
        <v/>
      </c>
      <c r="K1158" s="222"/>
      <c r="L1158" s="222"/>
    </row>
    <row r="1159" spans="1:12" ht="22.5" x14ac:dyDescent="0.25">
      <c r="A1159" s="58"/>
      <c r="B1159" s="58" t="str">
        <f>IF(TRIM(I1159)&lt;&gt;"",COUNTA($I$6:I1159),"")</f>
        <v/>
      </c>
      <c r="C1159" s="166" t="s">
        <v>236</v>
      </c>
      <c r="D1159" s="164" t="s">
        <v>1275</v>
      </c>
      <c r="E1159" s="96" t="s">
        <v>1276</v>
      </c>
      <c r="F1159" s="165"/>
      <c r="G1159" s="167"/>
      <c r="H1159" s="227" t="s">
        <v>23</v>
      </c>
      <c r="I1159" s="168"/>
      <c r="J1159" s="62" t="str">
        <f t="shared" si="24"/>
        <v/>
      </c>
      <c r="K1159" s="222"/>
      <c r="L1159" s="222"/>
    </row>
    <row r="1160" spans="1:12" x14ac:dyDescent="0.25">
      <c r="A1160" s="53">
        <v>3</v>
      </c>
      <c r="B1160" s="53" t="str">
        <f>IF(TRIM(I1160)&lt;&gt;"",COUNTA($I$6:I1160),"")</f>
        <v/>
      </c>
      <c r="C1160" s="298" t="s">
        <v>236</v>
      </c>
      <c r="D1160" s="111" t="s">
        <v>1258</v>
      </c>
      <c r="E1160" s="88" t="s">
        <v>1259</v>
      </c>
      <c r="F1160" s="88"/>
      <c r="G1160" s="90"/>
      <c r="H1160" s="91" t="s">
        <v>23</v>
      </c>
      <c r="I1160" s="103"/>
      <c r="J1160" s="205">
        <f>ROUND(SUM(J1161:J1167),2)</f>
        <v>0</v>
      </c>
      <c r="K1160" s="222"/>
      <c r="L1160" s="222"/>
    </row>
    <row r="1161" spans="1:12" ht="33.75" x14ac:dyDescent="0.25">
      <c r="A1161" s="58"/>
      <c r="B1161" s="58">
        <f>IF(TRIM(I1161)&lt;&gt;"",COUNTA($I$6:I1161),"")</f>
        <v>956</v>
      </c>
      <c r="C1161" s="308" t="s">
        <v>236</v>
      </c>
      <c r="D1161" s="156" t="s">
        <v>1277</v>
      </c>
      <c r="E1161" s="96" t="s">
        <v>1278</v>
      </c>
      <c r="F1161" s="96"/>
      <c r="G1161" s="94" t="s">
        <v>1</v>
      </c>
      <c r="H1161" s="231">
        <v>1</v>
      </c>
      <c r="I1161" s="12">
        <v>0</v>
      </c>
      <c r="J1161" s="62">
        <f t="shared" si="24"/>
        <v>0</v>
      </c>
      <c r="K1161" s="222"/>
      <c r="L1161" s="222"/>
    </row>
    <row r="1162" spans="1:12" x14ac:dyDescent="0.25">
      <c r="A1162" s="58"/>
      <c r="B1162" s="58">
        <f>IF(TRIM(I1162)&lt;&gt;"",COUNTA($I$6:I1162),"")</f>
        <v>957</v>
      </c>
      <c r="C1162" s="308" t="s">
        <v>236</v>
      </c>
      <c r="D1162" s="156" t="s">
        <v>1279</v>
      </c>
      <c r="E1162" s="96" t="s">
        <v>1280</v>
      </c>
      <c r="F1162" s="96"/>
      <c r="G1162" s="94" t="s">
        <v>1</v>
      </c>
      <c r="H1162" s="231">
        <v>1</v>
      </c>
      <c r="I1162" s="12">
        <v>0</v>
      </c>
      <c r="J1162" s="62">
        <f t="shared" si="24"/>
        <v>0</v>
      </c>
      <c r="K1162" s="222"/>
      <c r="L1162" s="222"/>
    </row>
    <row r="1163" spans="1:12" ht="22.5" x14ac:dyDescent="0.25">
      <c r="A1163" s="58"/>
      <c r="B1163" s="58">
        <f>IF(TRIM(I1163)&lt;&gt;"",COUNTA($I$6:I1163),"")</f>
        <v>958</v>
      </c>
      <c r="C1163" s="308" t="s">
        <v>236</v>
      </c>
      <c r="D1163" s="156" t="s">
        <v>1281</v>
      </c>
      <c r="E1163" s="96" t="s">
        <v>1282</v>
      </c>
      <c r="F1163" s="96"/>
      <c r="G1163" s="94" t="s">
        <v>1</v>
      </c>
      <c r="H1163" s="231">
        <v>1</v>
      </c>
      <c r="I1163" s="12">
        <v>0</v>
      </c>
      <c r="J1163" s="62">
        <f t="shared" si="24"/>
        <v>0</v>
      </c>
      <c r="K1163" s="222"/>
      <c r="L1163" s="222"/>
    </row>
    <row r="1164" spans="1:12" ht="22.5" x14ac:dyDescent="0.25">
      <c r="A1164" s="58"/>
      <c r="B1164" s="58">
        <f>IF(TRIM(I1164)&lt;&gt;"",COUNTA($I$6:I1164),"")</f>
        <v>959</v>
      </c>
      <c r="C1164" s="308" t="s">
        <v>236</v>
      </c>
      <c r="D1164" s="156" t="s">
        <v>1283</v>
      </c>
      <c r="E1164" s="96" t="s">
        <v>1284</v>
      </c>
      <c r="F1164" s="96"/>
      <c r="G1164" s="94" t="s">
        <v>1</v>
      </c>
      <c r="H1164" s="231">
        <v>2</v>
      </c>
      <c r="I1164" s="12">
        <v>0</v>
      </c>
      <c r="J1164" s="62">
        <f t="shared" si="24"/>
        <v>0</v>
      </c>
      <c r="K1164" s="222"/>
      <c r="L1164" s="222"/>
    </row>
    <row r="1165" spans="1:12" x14ac:dyDescent="0.25">
      <c r="A1165" s="58"/>
      <c r="B1165" s="58">
        <f>IF(TRIM(I1165)&lt;&gt;"",COUNTA($I$6:I1165),"")</f>
        <v>960</v>
      </c>
      <c r="C1165" s="308" t="s">
        <v>236</v>
      </c>
      <c r="D1165" s="156" t="s">
        <v>1285</v>
      </c>
      <c r="E1165" s="96" t="s">
        <v>1286</v>
      </c>
      <c r="F1165" s="96"/>
      <c r="G1165" s="94" t="s">
        <v>1</v>
      </c>
      <c r="H1165" s="231">
        <v>8</v>
      </c>
      <c r="I1165" s="12">
        <v>0</v>
      </c>
      <c r="J1165" s="62">
        <f t="shared" si="24"/>
        <v>0</v>
      </c>
      <c r="K1165" s="222"/>
      <c r="L1165" s="222"/>
    </row>
    <row r="1166" spans="1:12" x14ac:dyDescent="0.25">
      <c r="A1166" s="58"/>
      <c r="B1166" s="58">
        <f>IF(TRIM(I1166)&lt;&gt;"",COUNTA($I$6:I1166),"")</f>
        <v>961</v>
      </c>
      <c r="C1166" s="308" t="s">
        <v>236</v>
      </c>
      <c r="D1166" s="156" t="s">
        <v>1287</v>
      </c>
      <c r="E1166" s="96" t="s">
        <v>1288</v>
      </c>
      <c r="F1166" s="96"/>
      <c r="G1166" s="94" t="s">
        <v>1</v>
      </c>
      <c r="H1166" s="231">
        <v>2</v>
      </c>
      <c r="I1166" s="12">
        <v>0</v>
      </c>
      <c r="J1166" s="62">
        <f t="shared" si="24"/>
        <v>0</v>
      </c>
      <c r="K1166" s="222"/>
      <c r="L1166" s="222"/>
    </row>
    <row r="1167" spans="1:12" ht="33.75" x14ac:dyDescent="0.25">
      <c r="A1167" s="58"/>
      <c r="B1167" s="58">
        <f>IF(TRIM(I1167)&lt;&gt;"",COUNTA($I$6:I1167),"")</f>
        <v>962</v>
      </c>
      <c r="C1167" s="308" t="s">
        <v>236</v>
      </c>
      <c r="D1167" s="156" t="s">
        <v>1289</v>
      </c>
      <c r="E1167" s="96" t="s">
        <v>1290</v>
      </c>
      <c r="F1167" s="96"/>
      <c r="G1167" s="94" t="s">
        <v>1</v>
      </c>
      <c r="H1167" s="231">
        <v>1</v>
      </c>
      <c r="I1167" s="12">
        <v>0</v>
      </c>
      <c r="J1167" s="62">
        <f t="shared" si="24"/>
        <v>0</v>
      </c>
      <c r="K1167" s="222"/>
      <c r="L1167" s="222"/>
    </row>
    <row r="1168" spans="1:12" x14ac:dyDescent="0.25">
      <c r="A1168" s="46">
        <v>2</v>
      </c>
      <c r="B1168" s="46" t="str">
        <f>IF(TRIM(I1168)&lt;&gt;"",COUNTA($I$6:I1168),"")</f>
        <v/>
      </c>
      <c r="C1168" s="297" t="s">
        <v>236</v>
      </c>
      <c r="D1168" s="47" t="s">
        <v>1291</v>
      </c>
      <c r="E1168" s="83" t="s">
        <v>1292</v>
      </c>
      <c r="F1168" s="84"/>
      <c r="G1168" s="48"/>
      <c r="H1168" s="49" t="s">
        <v>23</v>
      </c>
      <c r="I1168" s="50"/>
      <c r="J1168" s="50">
        <f>ROUND(J1169+J1191,2)</f>
        <v>0</v>
      </c>
      <c r="K1168" s="222"/>
      <c r="L1168" s="222"/>
    </row>
    <row r="1169" spans="1:12" x14ac:dyDescent="0.25">
      <c r="A1169" s="53">
        <v>3</v>
      </c>
      <c r="B1169" s="53" t="str">
        <f>IF(TRIM(I1169)&lt;&gt;"",COUNTA($I$6:I1169),"")</f>
        <v/>
      </c>
      <c r="C1169" s="298" t="s">
        <v>236</v>
      </c>
      <c r="D1169" s="111" t="s">
        <v>1293</v>
      </c>
      <c r="E1169" s="88" t="s">
        <v>1294</v>
      </c>
      <c r="F1169" s="88"/>
      <c r="G1169" s="90"/>
      <c r="H1169" s="91" t="s">
        <v>23</v>
      </c>
      <c r="I1169" s="103"/>
      <c r="J1169" s="205">
        <f>ROUND(SUM(J1170:J1190),2)</f>
        <v>0</v>
      </c>
      <c r="K1169" s="222"/>
      <c r="L1169" s="222"/>
    </row>
    <row r="1170" spans="1:12" ht="33.75" x14ac:dyDescent="0.25">
      <c r="A1170" s="58"/>
      <c r="B1170" s="58" t="str">
        <f>IF(TRIM(I1170)&lt;&gt;"",COUNTA($I$6:I1170),"")</f>
        <v/>
      </c>
      <c r="C1170" s="166" t="s">
        <v>236</v>
      </c>
      <c r="D1170" s="164" t="s">
        <v>1296</v>
      </c>
      <c r="E1170" s="96" t="s">
        <v>1297</v>
      </c>
      <c r="F1170" s="165"/>
      <c r="G1170" s="167"/>
      <c r="H1170" s="227" t="s">
        <v>23</v>
      </c>
      <c r="I1170" s="168"/>
      <c r="J1170" s="62"/>
      <c r="K1170" s="222"/>
      <c r="L1170" s="222"/>
    </row>
    <row r="1171" spans="1:12" ht="22.5" x14ac:dyDescent="0.25">
      <c r="A1171" s="58"/>
      <c r="B1171" s="58" t="str">
        <f>IF(TRIM(I1171)&lt;&gt;"",COUNTA($I$6:I1171),"")</f>
        <v/>
      </c>
      <c r="C1171" s="166" t="s">
        <v>236</v>
      </c>
      <c r="D1171" s="164" t="s">
        <v>1298</v>
      </c>
      <c r="E1171" s="96" t="s">
        <v>1299</v>
      </c>
      <c r="F1171" s="165"/>
      <c r="G1171" s="167"/>
      <c r="H1171" s="227" t="s">
        <v>1018</v>
      </c>
      <c r="I1171" s="168"/>
      <c r="J1171" s="62"/>
      <c r="K1171" s="222"/>
      <c r="L1171" s="222"/>
    </row>
    <row r="1172" spans="1:12" ht="112.5" x14ac:dyDescent="0.25">
      <c r="A1172" s="58"/>
      <c r="B1172" s="58">
        <f>IF(TRIM(I1172)&lt;&gt;"",COUNTA($I$6:I1172),"")</f>
        <v>963</v>
      </c>
      <c r="C1172" s="308" t="s">
        <v>236</v>
      </c>
      <c r="D1172" s="156" t="s">
        <v>1300</v>
      </c>
      <c r="E1172" s="96" t="s">
        <v>1301</v>
      </c>
      <c r="F1172" s="96"/>
      <c r="G1172" s="94" t="s">
        <v>1</v>
      </c>
      <c r="H1172" s="231">
        <v>1</v>
      </c>
      <c r="I1172" s="12">
        <v>0</v>
      </c>
      <c r="J1172" s="62">
        <f t="shared" ref="J1172:J1193" si="25">IF(ISNUMBER(H1172),ROUND(H1172*I1172,2),"")</f>
        <v>0</v>
      </c>
      <c r="K1172" s="222"/>
      <c r="L1172" s="222"/>
    </row>
    <row r="1173" spans="1:12" ht="146.25" x14ac:dyDescent="0.25">
      <c r="A1173" s="58"/>
      <c r="B1173" s="58">
        <f>IF(TRIM(I1173)&lt;&gt;"",COUNTA($I$6:I1173),"")</f>
        <v>964</v>
      </c>
      <c r="C1173" s="308" t="s">
        <v>236</v>
      </c>
      <c r="D1173" s="156" t="s">
        <v>1302</v>
      </c>
      <c r="E1173" s="96" t="s">
        <v>1303</v>
      </c>
      <c r="F1173" s="96"/>
      <c r="G1173" s="94" t="s">
        <v>1</v>
      </c>
      <c r="H1173" s="231">
        <v>1</v>
      </c>
      <c r="I1173" s="12">
        <v>0</v>
      </c>
      <c r="J1173" s="62">
        <f t="shared" si="25"/>
        <v>0</v>
      </c>
      <c r="K1173" s="222"/>
      <c r="L1173" s="222"/>
    </row>
    <row r="1174" spans="1:12" ht="146.25" x14ac:dyDescent="0.25">
      <c r="A1174" s="58"/>
      <c r="B1174" s="58">
        <f>IF(TRIM(I1174)&lt;&gt;"",COUNTA($I$6:I1174),"")</f>
        <v>965</v>
      </c>
      <c r="C1174" s="308" t="s">
        <v>236</v>
      </c>
      <c r="D1174" s="156" t="s">
        <v>1304</v>
      </c>
      <c r="E1174" s="96" t="s">
        <v>1305</v>
      </c>
      <c r="F1174" s="96"/>
      <c r="G1174" s="94" t="s">
        <v>1</v>
      </c>
      <c r="H1174" s="231">
        <v>1</v>
      </c>
      <c r="I1174" s="12">
        <v>0</v>
      </c>
      <c r="J1174" s="62">
        <f t="shared" si="25"/>
        <v>0</v>
      </c>
      <c r="K1174" s="222"/>
      <c r="L1174" s="222"/>
    </row>
    <row r="1175" spans="1:12" ht="67.5" x14ac:dyDescent="0.25">
      <c r="A1175" s="58"/>
      <c r="B1175" s="58">
        <f>IF(TRIM(I1175)&lt;&gt;"",COUNTA($I$6:I1175),"")</f>
        <v>966</v>
      </c>
      <c r="C1175" s="308" t="s">
        <v>236</v>
      </c>
      <c r="D1175" s="156" t="s">
        <v>1306</v>
      </c>
      <c r="E1175" s="96" t="s">
        <v>1307</v>
      </c>
      <c r="F1175" s="96"/>
      <c r="G1175" s="94" t="s">
        <v>1</v>
      </c>
      <c r="H1175" s="231">
        <v>2</v>
      </c>
      <c r="I1175" s="12">
        <v>0</v>
      </c>
      <c r="J1175" s="62">
        <f t="shared" si="25"/>
        <v>0</v>
      </c>
      <c r="K1175" s="222"/>
      <c r="L1175" s="222"/>
    </row>
    <row r="1176" spans="1:12" ht="22.5" x14ac:dyDescent="0.25">
      <c r="A1176" s="58"/>
      <c r="B1176" s="58">
        <f>IF(TRIM(I1176)&lt;&gt;"",COUNTA($I$6:I1176),"")</f>
        <v>967</v>
      </c>
      <c r="C1176" s="308" t="s">
        <v>236</v>
      </c>
      <c r="D1176" s="156" t="s">
        <v>1308</v>
      </c>
      <c r="E1176" s="96" t="s">
        <v>1309</v>
      </c>
      <c r="F1176" s="96"/>
      <c r="G1176" s="94" t="s">
        <v>1</v>
      </c>
      <c r="H1176" s="231">
        <v>4</v>
      </c>
      <c r="I1176" s="12">
        <v>0</v>
      </c>
      <c r="J1176" s="62">
        <f t="shared" si="25"/>
        <v>0</v>
      </c>
      <c r="K1176" s="222"/>
      <c r="L1176" s="222"/>
    </row>
    <row r="1177" spans="1:12" ht="33.75" x14ac:dyDescent="0.25">
      <c r="A1177" s="58"/>
      <c r="B1177" s="58">
        <f>IF(TRIM(I1177)&lt;&gt;"",COUNTA($I$6:I1177),"")</f>
        <v>968</v>
      </c>
      <c r="C1177" s="308" t="s">
        <v>236</v>
      </c>
      <c r="D1177" s="156" t="s">
        <v>1310</v>
      </c>
      <c r="E1177" s="96" t="s">
        <v>1311</v>
      </c>
      <c r="F1177" s="96"/>
      <c r="G1177" s="94" t="s">
        <v>1</v>
      </c>
      <c r="H1177" s="231">
        <v>10</v>
      </c>
      <c r="I1177" s="12">
        <v>0</v>
      </c>
      <c r="J1177" s="62">
        <f t="shared" si="25"/>
        <v>0</v>
      </c>
      <c r="K1177" s="222"/>
      <c r="L1177" s="222"/>
    </row>
    <row r="1178" spans="1:12" ht="22.5" x14ac:dyDescent="0.25">
      <c r="A1178" s="58"/>
      <c r="B1178" s="58">
        <f>IF(TRIM(I1178)&lt;&gt;"",COUNTA($I$6:I1178),"")</f>
        <v>969</v>
      </c>
      <c r="C1178" s="308" t="s">
        <v>236</v>
      </c>
      <c r="D1178" s="156" t="s">
        <v>1312</v>
      </c>
      <c r="E1178" s="96" t="s">
        <v>1313</v>
      </c>
      <c r="F1178" s="96"/>
      <c r="G1178" s="94" t="s">
        <v>1</v>
      </c>
      <c r="H1178" s="231">
        <v>4</v>
      </c>
      <c r="I1178" s="12">
        <v>0</v>
      </c>
      <c r="J1178" s="62">
        <f t="shared" si="25"/>
        <v>0</v>
      </c>
      <c r="K1178" s="222"/>
      <c r="L1178" s="222"/>
    </row>
    <row r="1179" spans="1:12" x14ac:dyDescent="0.25">
      <c r="A1179" s="58"/>
      <c r="B1179" s="58">
        <f>IF(TRIM(I1179)&lt;&gt;"",COUNTA($I$6:I1179),"")</f>
        <v>970</v>
      </c>
      <c r="C1179" s="308" t="s">
        <v>236</v>
      </c>
      <c r="D1179" s="156" t="s">
        <v>1314</v>
      </c>
      <c r="E1179" s="96" t="s">
        <v>1315</v>
      </c>
      <c r="F1179" s="96"/>
      <c r="G1179" s="94" t="s">
        <v>1</v>
      </c>
      <c r="H1179" s="231">
        <v>4</v>
      </c>
      <c r="I1179" s="12">
        <v>0</v>
      </c>
      <c r="J1179" s="62">
        <f t="shared" si="25"/>
        <v>0</v>
      </c>
      <c r="K1179" s="222"/>
      <c r="L1179" s="222"/>
    </row>
    <row r="1180" spans="1:12" ht="22.5" x14ac:dyDescent="0.25">
      <c r="A1180" s="58"/>
      <c r="B1180" s="58">
        <f>IF(TRIM(I1180)&lt;&gt;"",COUNTA($I$6:I1180),"")</f>
        <v>971</v>
      </c>
      <c r="C1180" s="308" t="s">
        <v>236</v>
      </c>
      <c r="D1180" s="156" t="s">
        <v>1316</v>
      </c>
      <c r="E1180" s="96" t="s">
        <v>1317</v>
      </c>
      <c r="F1180" s="96"/>
      <c r="G1180" s="94" t="s">
        <v>1</v>
      </c>
      <c r="H1180" s="231">
        <v>14</v>
      </c>
      <c r="I1180" s="12">
        <v>0</v>
      </c>
      <c r="J1180" s="62">
        <f t="shared" si="25"/>
        <v>0</v>
      </c>
      <c r="K1180" s="222"/>
      <c r="L1180" s="222"/>
    </row>
    <row r="1181" spans="1:12" ht="22.5" x14ac:dyDescent="0.25">
      <c r="A1181" s="58"/>
      <c r="B1181" s="58">
        <f>IF(TRIM(I1181)&lt;&gt;"",COUNTA($I$6:I1181),"")</f>
        <v>972</v>
      </c>
      <c r="C1181" s="308" t="s">
        <v>236</v>
      </c>
      <c r="D1181" s="156" t="s">
        <v>1318</v>
      </c>
      <c r="E1181" s="96" t="s">
        <v>1319</v>
      </c>
      <c r="F1181" s="96"/>
      <c r="G1181" s="94" t="s">
        <v>1</v>
      </c>
      <c r="H1181" s="231">
        <v>2</v>
      </c>
      <c r="I1181" s="12">
        <v>0</v>
      </c>
      <c r="J1181" s="62">
        <f t="shared" si="25"/>
        <v>0</v>
      </c>
      <c r="K1181" s="222"/>
      <c r="L1181" s="222"/>
    </row>
    <row r="1182" spans="1:12" ht="22.5" x14ac:dyDescent="0.25">
      <c r="A1182" s="58"/>
      <c r="B1182" s="58">
        <f>IF(TRIM(I1182)&lt;&gt;"",COUNTA($I$6:I1182),"")</f>
        <v>973</v>
      </c>
      <c r="C1182" s="308" t="s">
        <v>236</v>
      </c>
      <c r="D1182" s="156" t="s">
        <v>1320</v>
      </c>
      <c r="E1182" s="96" t="s">
        <v>1321</v>
      </c>
      <c r="F1182" s="96" t="s">
        <v>1322</v>
      </c>
      <c r="G1182" s="94" t="s">
        <v>1</v>
      </c>
      <c r="H1182" s="231">
        <v>2</v>
      </c>
      <c r="I1182" s="12">
        <v>0</v>
      </c>
      <c r="J1182" s="62">
        <f t="shared" si="25"/>
        <v>0</v>
      </c>
      <c r="K1182" s="222"/>
      <c r="L1182" s="222"/>
    </row>
    <row r="1183" spans="1:12" ht="22.5" x14ac:dyDescent="0.25">
      <c r="A1183" s="58"/>
      <c r="B1183" s="58">
        <f>IF(TRIM(I1183)&lt;&gt;"",COUNTA($I$6:I1183),"")</f>
        <v>974</v>
      </c>
      <c r="C1183" s="308" t="s">
        <v>236</v>
      </c>
      <c r="D1183" s="156" t="s">
        <v>1323</v>
      </c>
      <c r="E1183" s="96" t="s">
        <v>1324</v>
      </c>
      <c r="F1183" s="96"/>
      <c r="G1183" s="94" t="s">
        <v>1</v>
      </c>
      <c r="H1183" s="231">
        <v>4</v>
      </c>
      <c r="I1183" s="12">
        <v>0</v>
      </c>
      <c r="J1183" s="62">
        <f t="shared" si="25"/>
        <v>0</v>
      </c>
      <c r="K1183" s="222"/>
      <c r="L1183" s="222"/>
    </row>
    <row r="1184" spans="1:12" ht="45" x14ac:dyDescent="0.25">
      <c r="A1184" s="58"/>
      <c r="B1184" s="58">
        <f>IF(TRIM(I1184)&lt;&gt;"",COUNTA($I$6:I1184),"")</f>
        <v>975</v>
      </c>
      <c r="C1184" s="308" t="s">
        <v>236</v>
      </c>
      <c r="D1184" s="156" t="s">
        <v>1325</v>
      </c>
      <c r="E1184" s="96" t="s">
        <v>1326</v>
      </c>
      <c r="F1184" s="96"/>
      <c r="G1184" s="94" t="s">
        <v>26</v>
      </c>
      <c r="H1184" s="231">
        <v>20</v>
      </c>
      <c r="I1184" s="12">
        <v>0</v>
      </c>
      <c r="J1184" s="62">
        <f t="shared" si="25"/>
        <v>0</v>
      </c>
      <c r="K1184" s="222"/>
      <c r="L1184" s="222"/>
    </row>
    <row r="1185" spans="1:12" ht="22.5" x14ac:dyDescent="0.25">
      <c r="A1185" s="58"/>
      <c r="B1185" s="58">
        <f>IF(TRIM(I1185)&lt;&gt;"",COUNTA($I$6:I1185),"")</f>
        <v>976</v>
      </c>
      <c r="C1185" s="308" t="s">
        <v>236</v>
      </c>
      <c r="D1185" s="156" t="s">
        <v>1327</v>
      </c>
      <c r="E1185" s="96" t="s">
        <v>1328</v>
      </c>
      <c r="F1185" s="96" t="s">
        <v>1329</v>
      </c>
      <c r="G1185" s="94" t="s">
        <v>1</v>
      </c>
      <c r="H1185" s="231">
        <v>12</v>
      </c>
      <c r="I1185" s="12">
        <v>0</v>
      </c>
      <c r="J1185" s="62">
        <f t="shared" si="25"/>
        <v>0</v>
      </c>
      <c r="K1185" s="222"/>
      <c r="L1185" s="222"/>
    </row>
    <row r="1186" spans="1:12" ht="22.5" x14ac:dyDescent="0.25">
      <c r="A1186" s="58"/>
      <c r="B1186" s="58">
        <f>IF(TRIM(I1186)&lt;&gt;"",COUNTA($I$6:I1186),"")</f>
        <v>977</v>
      </c>
      <c r="C1186" s="308" t="s">
        <v>236</v>
      </c>
      <c r="D1186" s="156" t="s">
        <v>1327</v>
      </c>
      <c r="E1186" s="96" t="s">
        <v>1330</v>
      </c>
      <c r="F1186" s="96" t="s">
        <v>1331</v>
      </c>
      <c r="G1186" s="94" t="s">
        <v>1</v>
      </c>
      <c r="H1186" s="231">
        <v>1</v>
      </c>
      <c r="I1186" s="12">
        <v>0</v>
      </c>
      <c r="J1186" s="62">
        <f t="shared" si="25"/>
        <v>0</v>
      </c>
      <c r="K1186" s="222"/>
      <c r="L1186" s="222"/>
    </row>
    <row r="1187" spans="1:12" ht="22.5" x14ac:dyDescent="0.25">
      <c r="A1187" s="58"/>
      <c r="B1187" s="58">
        <f>IF(TRIM(I1187)&lt;&gt;"",COUNTA($I$6:I1187),"")</f>
        <v>978</v>
      </c>
      <c r="C1187" s="308" t="s">
        <v>236</v>
      </c>
      <c r="D1187" s="156" t="s">
        <v>1332</v>
      </c>
      <c r="E1187" s="96" t="s">
        <v>1333</v>
      </c>
      <c r="F1187" s="96"/>
      <c r="G1187" s="94" t="s">
        <v>1</v>
      </c>
      <c r="H1187" s="231">
        <v>2</v>
      </c>
      <c r="I1187" s="12">
        <v>0</v>
      </c>
      <c r="J1187" s="62">
        <f t="shared" si="25"/>
        <v>0</v>
      </c>
      <c r="K1187" s="222"/>
      <c r="L1187" s="222"/>
    </row>
    <row r="1188" spans="1:12" ht="22.5" x14ac:dyDescent="0.25">
      <c r="A1188" s="58"/>
      <c r="B1188" s="58">
        <f>IF(TRIM(I1188)&lt;&gt;"",COUNTA($I$6:I1188),"")</f>
        <v>979</v>
      </c>
      <c r="C1188" s="308" t="s">
        <v>236</v>
      </c>
      <c r="D1188" s="156" t="s">
        <v>1334</v>
      </c>
      <c r="E1188" s="96" t="s">
        <v>1335</v>
      </c>
      <c r="F1188" s="96" t="s">
        <v>1336</v>
      </c>
      <c r="G1188" s="94" t="s">
        <v>1</v>
      </c>
      <c r="H1188" s="231">
        <v>3</v>
      </c>
      <c r="I1188" s="12">
        <v>0</v>
      </c>
      <c r="J1188" s="62">
        <f t="shared" si="25"/>
        <v>0</v>
      </c>
      <c r="K1188" s="222"/>
      <c r="L1188" s="222"/>
    </row>
    <row r="1189" spans="1:12" ht="22.5" x14ac:dyDescent="0.25">
      <c r="A1189" s="58"/>
      <c r="B1189" s="58">
        <f>IF(TRIM(I1189)&lt;&gt;"",COUNTA($I$6:I1189),"")</f>
        <v>980</v>
      </c>
      <c r="C1189" s="308" t="s">
        <v>236</v>
      </c>
      <c r="D1189" s="156" t="s">
        <v>1337</v>
      </c>
      <c r="E1189" s="96" t="s">
        <v>1338</v>
      </c>
      <c r="F1189" s="96"/>
      <c r="G1189" s="94" t="s">
        <v>1</v>
      </c>
      <c r="H1189" s="231">
        <v>1</v>
      </c>
      <c r="I1189" s="12">
        <v>0</v>
      </c>
      <c r="J1189" s="62">
        <f t="shared" si="25"/>
        <v>0</v>
      </c>
      <c r="K1189" s="222"/>
      <c r="L1189" s="222"/>
    </row>
    <row r="1190" spans="1:12" ht="22.5" x14ac:dyDescent="0.25">
      <c r="A1190" s="58"/>
      <c r="B1190" s="58">
        <f>IF(TRIM(I1190)&lt;&gt;"",COUNTA($I$6:I1190),"")</f>
        <v>981</v>
      </c>
      <c r="C1190" s="308" t="s">
        <v>236</v>
      </c>
      <c r="D1190" s="156" t="s">
        <v>1339</v>
      </c>
      <c r="E1190" s="96" t="s">
        <v>1340</v>
      </c>
      <c r="F1190" s="96"/>
      <c r="G1190" s="94" t="s">
        <v>1</v>
      </c>
      <c r="H1190" s="231">
        <v>1</v>
      </c>
      <c r="I1190" s="12">
        <v>0</v>
      </c>
      <c r="J1190" s="62">
        <f t="shared" si="25"/>
        <v>0</v>
      </c>
      <c r="K1190" s="222"/>
      <c r="L1190" s="222"/>
    </row>
    <row r="1191" spans="1:12" x14ac:dyDescent="0.25">
      <c r="A1191" s="53">
        <v>3</v>
      </c>
      <c r="B1191" s="53" t="str">
        <f>IF(TRIM(I1191)&lt;&gt;"",COUNTA($I$6:I1191),"")</f>
        <v/>
      </c>
      <c r="C1191" s="298" t="s">
        <v>236</v>
      </c>
      <c r="D1191" s="111" t="s">
        <v>1295</v>
      </c>
      <c r="E1191" s="88" t="s">
        <v>1341</v>
      </c>
      <c r="F1191" s="88"/>
      <c r="G1191" s="90"/>
      <c r="H1191" s="91" t="s">
        <v>23</v>
      </c>
      <c r="I1191" s="103"/>
      <c r="J1191" s="205">
        <f>ROUND(SUM(J1192:J1193),2)</f>
        <v>0</v>
      </c>
      <c r="K1191" s="222"/>
      <c r="L1191" s="222"/>
    </row>
    <row r="1192" spans="1:12" ht="22.5" x14ac:dyDescent="0.25">
      <c r="A1192" s="58"/>
      <c r="B1192" s="58">
        <f>IF(TRIM(I1192)&lt;&gt;"",COUNTA($I$6:I1192),"")</f>
        <v>982</v>
      </c>
      <c r="C1192" s="308" t="s">
        <v>236</v>
      </c>
      <c r="D1192" s="156" t="s">
        <v>1342</v>
      </c>
      <c r="E1192" s="96" t="s">
        <v>1343</v>
      </c>
      <c r="F1192" s="96"/>
      <c r="G1192" s="94" t="s">
        <v>1</v>
      </c>
      <c r="H1192" s="231">
        <v>1</v>
      </c>
      <c r="I1192" s="12">
        <v>0</v>
      </c>
      <c r="J1192" s="62">
        <f t="shared" si="25"/>
        <v>0</v>
      </c>
      <c r="K1192" s="222"/>
      <c r="L1192" s="222"/>
    </row>
    <row r="1193" spans="1:12" ht="22.5" x14ac:dyDescent="0.25">
      <c r="A1193" s="58"/>
      <c r="B1193" s="58">
        <f>IF(TRIM(I1193)&lt;&gt;"",COUNTA($I$6:I1193),"")</f>
        <v>983</v>
      </c>
      <c r="C1193" s="308" t="s">
        <v>236</v>
      </c>
      <c r="D1193" s="156" t="s">
        <v>1344</v>
      </c>
      <c r="E1193" s="96" t="s">
        <v>1345</v>
      </c>
      <c r="F1193" s="96"/>
      <c r="G1193" s="94" t="s">
        <v>1</v>
      </c>
      <c r="H1193" s="231">
        <v>5</v>
      </c>
      <c r="I1193" s="12">
        <v>0</v>
      </c>
      <c r="J1193" s="62">
        <f t="shared" si="25"/>
        <v>0</v>
      </c>
      <c r="K1193" s="222"/>
      <c r="L1193" s="222"/>
    </row>
    <row r="1194" spans="1:12" x14ac:dyDescent="0.25">
      <c r="A1194" s="46">
        <v>2</v>
      </c>
      <c r="B1194" s="46" t="str">
        <f>IF(TRIM(I1194)&lt;&gt;"",COUNTA($I$6:I1194),"")</f>
        <v/>
      </c>
      <c r="C1194" s="297" t="s">
        <v>236</v>
      </c>
      <c r="D1194" s="47" t="s">
        <v>1346</v>
      </c>
      <c r="E1194" s="83" t="s">
        <v>1347</v>
      </c>
      <c r="F1194" s="84"/>
      <c r="G1194" s="48"/>
      <c r="H1194" s="49" t="s">
        <v>23</v>
      </c>
      <c r="I1194" s="50"/>
      <c r="J1194" s="50">
        <f>ROUND(J1195+J1198,2)</f>
        <v>0</v>
      </c>
      <c r="K1194" s="222"/>
      <c r="L1194" s="222"/>
    </row>
    <row r="1195" spans="1:12" x14ac:dyDescent="0.25">
      <c r="A1195" s="53">
        <v>3</v>
      </c>
      <c r="B1195" s="53" t="str">
        <f>IF(TRIM(I1195)&lt;&gt;"",COUNTA($I$6:I1195),"")</f>
        <v/>
      </c>
      <c r="C1195" s="298" t="s">
        <v>236</v>
      </c>
      <c r="D1195" s="111" t="s">
        <v>1348</v>
      </c>
      <c r="E1195" s="88" t="s">
        <v>1349</v>
      </c>
      <c r="F1195" s="88"/>
      <c r="G1195" s="90"/>
      <c r="H1195" s="91" t="s">
        <v>23</v>
      </c>
      <c r="I1195" s="103"/>
      <c r="J1195" s="205">
        <f>ROUND(SUM(J1196:J1197),2)</f>
        <v>0</v>
      </c>
      <c r="K1195" s="222"/>
      <c r="L1195" s="222"/>
    </row>
    <row r="1196" spans="1:12" ht="45" x14ac:dyDescent="0.25">
      <c r="A1196" s="58"/>
      <c r="B1196" s="58">
        <f>IF(TRIM(I1196)&lt;&gt;"",COUNTA($I$6:I1196),"")</f>
        <v>984</v>
      </c>
      <c r="C1196" s="308" t="s">
        <v>236</v>
      </c>
      <c r="D1196" s="156" t="s">
        <v>1352</v>
      </c>
      <c r="E1196" s="96" t="s">
        <v>1353</v>
      </c>
      <c r="F1196" s="96"/>
      <c r="G1196" s="94" t="s">
        <v>1</v>
      </c>
      <c r="H1196" s="231">
        <v>2</v>
      </c>
      <c r="I1196" s="12">
        <v>0</v>
      </c>
      <c r="J1196" s="62">
        <f t="shared" ref="J1196:J1253" si="26">IF(ISNUMBER(H1196),ROUND(H1196*I1196,2),"")</f>
        <v>0</v>
      </c>
      <c r="K1196" s="222"/>
      <c r="L1196" s="222"/>
    </row>
    <row r="1197" spans="1:12" ht="45" x14ac:dyDescent="0.25">
      <c r="A1197" s="58"/>
      <c r="B1197" s="58">
        <f>IF(TRIM(I1197)&lt;&gt;"",COUNTA($I$6:I1197),"")</f>
        <v>985</v>
      </c>
      <c r="C1197" s="308" t="s">
        <v>236</v>
      </c>
      <c r="D1197" s="156" t="s">
        <v>1354</v>
      </c>
      <c r="E1197" s="96" t="s">
        <v>2510</v>
      </c>
      <c r="F1197" s="96"/>
      <c r="G1197" s="94" t="s">
        <v>1</v>
      </c>
      <c r="H1197" s="231">
        <v>1</v>
      </c>
      <c r="I1197" s="12">
        <v>0</v>
      </c>
      <c r="J1197" s="62">
        <f t="shared" si="26"/>
        <v>0</v>
      </c>
      <c r="K1197" s="222"/>
      <c r="L1197" s="222"/>
    </row>
    <row r="1198" spans="1:12" x14ac:dyDescent="0.25">
      <c r="A1198" s="53">
        <v>3</v>
      </c>
      <c r="B1198" s="53" t="str">
        <f>IF(TRIM(I1198)&lt;&gt;"",COUNTA($I$6:I1198),"")</f>
        <v/>
      </c>
      <c r="C1198" s="298" t="s">
        <v>236</v>
      </c>
      <c r="D1198" s="111" t="s">
        <v>1350</v>
      </c>
      <c r="E1198" s="88" t="s">
        <v>1351</v>
      </c>
      <c r="F1198" s="88"/>
      <c r="G1198" s="90"/>
      <c r="H1198" s="91" t="s">
        <v>23</v>
      </c>
      <c r="I1198" s="103"/>
      <c r="J1198" s="205">
        <f>ROUND(SUM(J1199:J1201),2)</f>
        <v>0</v>
      </c>
      <c r="K1198" s="222"/>
      <c r="L1198" s="222"/>
    </row>
    <row r="1199" spans="1:12" ht="22.5" x14ac:dyDescent="0.25">
      <c r="A1199" s="58"/>
      <c r="B1199" s="58">
        <f>IF(TRIM(I1199)&lt;&gt;"",COUNTA($I$6:I1199),"")</f>
        <v>986</v>
      </c>
      <c r="C1199" s="308" t="s">
        <v>236</v>
      </c>
      <c r="D1199" s="156" t="s">
        <v>1355</v>
      </c>
      <c r="E1199" s="96" t="s">
        <v>1356</v>
      </c>
      <c r="F1199" s="96" t="s">
        <v>1357</v>
      </c>
      <c r="G1199" s="94" t="s">
        <v>1</v>
      </c>
      <c r="H1199" s="231">
        <v>3</v>
      </c>
      <c r="I1199" s="12">
        <v>0</v>
      </c>
      <c r="J1199" s="62">
        <f t="shared" si="26"/>
        <v>0</v>
      </c>
      <c r="K1199" s="222"/>
      <c r="L1199" s="222"/>
    </row>
    <row r="1200" spans="1:12" x14ac:dyDescent="0.25">
      <c r="A1200" s="58"/>
      <c r="B1200" s="58">
        <f>IF(TRIM(I1200)&lt;&gt;"",COUNTA($I$6:I1200),"")</f>
        <v>987</v>
      </c>
      <c r="C1200" s="308" t="s">
        <v>236</v>
      </c>
      <c r="D1200" s="156" t="s">
        <v>1358</v>
      </c>
      <c r="E1200" s="96" t="s">
        <v>1359</v>
      </c>
      <c r="F1200" s="96" t="s">
        <v>1360</v>
      </c>
      <c r="G1200" s="94" t="s">
        <v>1</v>
      </c>
      <c r="H1200" s="231">
        <v>1</v>
      </c>
      <c r="I1200" s="12">
        <v>0</v>
      </c>
      <c r="J1200" s="62">
        <f t="shared" si="26"/>
        <v>0</v>
      </c>
      <c r="K1200" s="222"/>
      <c r="L1200" s="222"/>
    </row>
    <row r="1201" spans="1:12" x14ac:dyDescent="0.25">
      <c r="A1201" s="58"/>
      <c r="B1201" s="58">
        <f>IF(TRIM(I1201)&lt;&gt;"",COUNTA($I$6:I1201),"")</f>
        <v>988</v>
      </c>
      <c r="C1201" s="308"/>
      <c r="D1201" s="156" t="s">
        <v>1361</v>
      </c>
      <c r="E1201" s="96" t="s">
        <v>1362</v>
      </c>
      <c r="F1201" s="96"/>
      <c r="G1201" s="94" t="s">
        <v>1</v>
      </c>
      <c r="H1201" s="231">
        <v>1</v>
      </c>
      <c r="I1201" s="12">
        <v>0</v>
      </c>
      <c r="J1201" s="62">
        <f t="shared" si="26"/>
        <v>0</v>
      </c>
      <c r="K1201" s="222"/>
      <c r="L1201" s="222"/>
    </row>
    <row r="1202" spans="1:12" x14ac:dyDescent="0.25">
      <c r="A1202" s="46">
        <v>2</v>
      </c>
      <c r="B1202" s="46" t="str">
        <f>IF(TRIM(I1202)&lt;&gt;"",COUNTA($I$6:I1202),"")</f>
        <v/>
      </c>
      <c r="C1202" s="297" t="s">
        <v>236</v>
      </c>
      <c r="D1202" s="47" t="s">
        <v>1363</v>
      </c>
      <c r="E1202" s="83" t="s">
        <v>1364</v>
      </c>
      <c r="F1202" s="84"/>
      <c r="G1202" s="48"/>
      <c r="H1202" s="49" t="s">
        <v>23</v>
      </c>
      <c r="I1202" s="50"/>
      <c r="J1202" s="50">
        <f>J1203</f>
        <v>0</v>
      </c>
      <c r="K1202" s="222"/>
      <c r="L1202" s="222"/>
    </row>
    <row r="1203" spans="1:12" x14ac:dyDescent="0.25">
      <c r="A1203" s="53">
        <v>3</v>
      </c>
      <c r="B1203" s="53" t="str">
        <f>IF(TRIM(I1203)&lt;&gt;"",COUNTA($I$6:I1203),"")</f>
        <v/>
      </c>
      <c r="C1203" s="298" t="s">
        <v>236</v>
      </c>
      <c r="D1203" s="111" t="s">
        <v>1365</v>
      </c>
      <c r="E1203" s="88" t="s">
        <v>1364</v>
      </c>
      <c r="F1203" s="88"/>
      <c r="G1203" s="90"/>
      <c r="H1203" s="91" t="s">
        <v>23</v>
      </c>
      <c r="I1203" s="103"/>
      <c r="J1203" s="205">
        <f>ROUND(SUM(J1204:J1217),2)</f>
        <v>0</v>
      </c>
      <c r="K1203" s="222"/>
      <c r="L1203" s="222"/>
    </row>
    <row r="1204" spans="1:12" ht="33.75" x14ac:dyDescent="0.25">
      <c r="A1204" s="58"/>
      <c r="B1204" s="58">
        <f>IF(TRIM(I1204)&lt;&gt;"",COUNTA($I$6:I1204),"")</f>
        <v>989</v>
      </c>
      <c r="C1204" s="308" t="s">
        <v>236</v>
      </c>
      <c r="D1204" s="156" t="s">
        <v>1366</v>
      </c>
      <c r="E1204" s="96" t="s">
        <v>1367</v>
      </c>
      <c r="F1204" s="96" t="s">
        <v>1368</v>
      </c>
      <c r="G1204" s="94" t="s">
        <v>1</v>
      </c>
      <c r="H1204" s="231">
        <v>1</v>
      </c>
      <c r="I1204" s="12">
        <v>0</v>
      </c>
      <c r="J1204" s="62">
        <f t="shared" si="26"/>
        <v>0</v>
      </c>
      <c r="K1204" s="222"/>
      <c r="L1204" s="222"/>
    </row>
    <row r="1205" spans="1:12" ht="33.75" x14ac:dyDescent="0.25">
      <c r="A1205" s="58"/>
      <c r="B1205" s="58">
        <f>IF(TRIM(I1205)&lt;&gt;"",COUNTA($I$6:I1205),"")</f>
        <v>990</v>
      </c>
      <c r="C1205" s="308" t="s">
        <v>236</v>
      </c>
      <c r="D1205" s="156" t="s">
        <v>1369</v>
      </c>
      <c r="E1205" s="96" t="s">
        <v>1370</v>
      </c>
      <c r="F1205" s="96"/>
      <c r="G1205" s="94" t="s">
        <v>2</v>
      </c>
      <c r="H1205" s="231">
        <v>1</v>
      </c>
      <c r="I1205" s="12">
        <v>0</v>
      </c>
      <c r="J1205" s="62">
        <f t="shared" si="26"/>
        <v>0</v>
      </c>
      <c r="K1205" s="222"/>
      <c r="L1205" s="222"/>
    </row>
    <row r="1206" spans="1:12" ht="56.25" x14ac:dyDescent="0.25">
      <c r="A1206" s="58"/>
      <c r="B1206" s="58">
        <f>IF(TRIM(I1206)&lt;&gt;"",COUNTA($I$6:I1206),"")</f>
        <v>991</v>
      </c>
      <c r="C1206" s="308" t="s">
        <v>236</v>
      </c>
      <c r="D1206" s="156" t="s">
        <v>1371</v>
      </c>
      <c r="E1206" s="96" t="s">
        <v>2511</v>
      </c>
      <c r="F1206" s="96"/>
      <c r="G1206" s="94" t="s">
        <v>1</v>
      </c>
      <c r="H1206" s="231">
        <v>1</v>
      </c>
      <c r="I1206" s="12">
        <v>0</v>
      </c>
      <c r="J1206" s="62">
        <f t="shared" si="26"/>
        <v>0</v>
      </c>
      <c r="K1206" s="222"/>
      <c r="L1206" s="222"/>
    </row>
    <row r="1207" spans="1:12" ht="33.75" x14ac:dyDescent="0.25">
      <c r="A1207" s="58"/>
      <c r="B1207" s="58">
        <f>IF(TRIM(I1207)&lt;&gt;"",COUNTA($I$6:I1207),"")</f>
        <v>992</v>
      </c>
      <c r="C1207" s="308" t="s">
        <v>236</v>
      </c>
      <c r="D1207" s="156" t="s">
        <v>1372</v>
      </c>
      <c r="E1207" s="96" t="s">
        <v>1373</v>
      </c>
      <c r="F1207" s="96"/>
      <c r="G1207" s="94" t="s">
        <v>1</v>
      </c>
      <c r="H1207" s="231">
        <v>1</v>
      </c>
      <c r="I1207" s="12">
        <v>0</v>
      </c>
      <c r="J1207" s="62">
        <f t="shared" si="26"/>
        <v>0</v>
      </c>
      <c r="K1207" s="222"/>
      <c r="L1207" s="222"/>
    </row>
    <row r="1208" spans="1:12" ht="213.75" x14ac:dyDescent="0.25">
      <c r="A1208" s="58"/>
      <c r="B1208" s="58">
        <f>IF(TRIM(I1208)&lt;&gt;"",COUNTA($I$6:I1208),"")</f>
        <v>993</v>
      </c>
      <c r="C1208" s="308" t="s">
        <v>236</v>
      </c>
      <c r="D1208" s="156" t="s">
        <v>1374</v>
      </c>
      <c r="E1208" s="96" t="s">
        <v>2512</v>
      </c>
      <c r="F1208" s="96" t="s">
        <v>1375</v>
      </c>
      <c r="G1208" s="94" t="s">
        <v>1</v>
      </c>
      <c r="H1208" s="231">
        <v>1</v>
      </c>
      <c r="I1208" s="12">
        <v>0</v>
      </c>
      <c r="J1208" s="62">
        <f t="shared" si="26"/>
        <v>0</v>
      </c>
      <c r="K1208" s="222"/>
      <c r="L1208" s="222"/>
    </row>
    <row r="1209" spans="1:12" ht="56.25" x14ac:dyDescent="0.25">
      <c r="A1209" s="58"/>
      <c r="B1209" s="58">
        <f>IF(TRIM(I1209)&lt;&gt;"",COUNTA($I$6:I1209),"")</f>
        <v>994</v>
      </c>
      <c r="C1209" s="308" t="s">
        <v>236</v>
      </c>
      <c r="D1209" s="156" t="s">
        <v>1376</v>
      </c>
      <c r="E1209" s="96" t="s">
        <v>1377</v>
      </c>
      <c r="F1209" s="96" t="s">
        <v>1378</v>
      </c>
      <c r="G1209" s="94" t="s">
        <v>1</v>
      </c>
      <c r="H1209" s="231">
        <v>1</v>
      </c>
      <c r="I1209" s="12">
        <v>0</v>
      </c>
      <c r="J1209" s="62">
        <f t="shared" si="26"/>
        <v>0</v>
      </c>
      <c r="K1209" s="222"/>
      <c r="L1209" s="222"/>
    </row>
    <row r="1210" spans="1:12" ht="22.5" x14ac:dyDescent="0.25">
      <c r="A1210" s="58"/>
      <c r="B1210" s="58">
        <f>IF(TRIM(I1210)&lt;&gt;"",COUNTA($I$6:I1210),"")</f>
        <v>995</v>
      </c>
      <c r="C1210" s="308" t="s">
        <v>236</v>
      </c>
      <c r="D1210" s="156" t="s">
        <v>1379</v>
      </c>
      <c r="E1210" s="96" t="s">
        <v>1380</v>
      </c>
      <c r="F1210" s="96"/>
      <c r="G1210" s="94" t="s">
        <v>26</v>
      </c>
      <c r="H1210" s="231">
        <v>6</v>
      </c>
      <c r="I1210" s="12">
        <v>0</v>
      </c>
      <c r="J1210" s="62">
        <f t="shared" si="26"/>
        <v>0</v>
      </c>
      <c r="K1210" s="222"/>
      <c r="L1210" s="222"/>
    </row>
    <row r="1211" spans="1:12" ht="22.5" x14ac:dyDescent="0.25">
      <c r="A1211" s="58"/>
      <c r="B1211" s="58">
        <f>IF(TRIM(I1211)&lt;&gt;"",COUNTA($I$6:I1211),"")</f>
        <v>996</v>
      </c>
      <c r="C1211" s="308" t="s">
        <v>236</v>
      </c>
      <c r="D1211" s="156" t="s">
        <v>1379</v>
      </c>
      <c r="E1211" s="96" t="s">
        <v>1381</v>
      </c>
      <c r="F1211" s="96"/>
      <c r="G1211" s="94" t="s">
        <v>26</v>
      </c>
      <c r="H1211" s="231">
        <v>18</v>
      </c>
      <c r="I1211" s="12">
        <v>0</v>
      </c>
      <c r="J1211" s="62">
        <f t="shared" si="26"/>
        <v>0</v>
      </c>
      <c r="K1211" s="222"/>
      <c r="L1211" s="222"/>
    </row>
    <row r="1212" spans="1:12" ht="22.5" x14ac:dyDescent="0.25">
      <c r="A1212" s="58"/>
      <c r="B1212" s="58">
        <f>IF(TRIM(I1212)&lt;&gt;"",COUNTA($I$6:I1212),"")</f>
        <v>997</v>
      </c>
      <c r="C1212" s="308" t="s">
        <v>236</v>
      </c>
      <c r="D1212" s="156" t="s">
        <v>1382</v>
      </c>
      <c r="E1212" s="96" t="s">
        <v>1383</v>
      </c>
      <c r="F1212" s="96"/>
      <c r="G1212" s="94" t="s">
        <v>26</v>
      </c>
      <c r="H1212" s="231">
        <v>3</v>
      </c>
      <c r="I1212" s="12">
        <v>0</v>
      </c>
      <c r="J1212" s="62">
        <f t="shared" si="26"/>
        <v>0</v>
      </c>
      <c r="K1212" s="222"/>
      <c r="L1212" s="222"/>
    </row>
    <row r="1213" spans="1:12" ht="22.5" x14ac:dyDescent="0.25">
      <c r="A1213" s="58"/>
      <c r="B1213" s="58">
        <f>IF(TRIM(I1213)&lt;&gt;"",COUNTA($I$6:I1213),"")</f>
        <v>998</v>
      </c>
      <c r="C1213" s="308" t="s">
        <v>236</v>
      </c>
      <c r="D1213" s="156" t="s">
        <v>1384</v>
      </c>
      <c r="E1213" s="96" t="s">
        <v>1385</v>
      </c>
      <c r="F1213" s="96"/>
      <c r="G1213" s="94" t="s">
        <v>26</v>
      </c>
      <c r="H1213" s="231">
        <v>26.5</v>
      </c>
      <c r="I1213" s="12">
        <v>0</v>
      </c>
      <c r="J1213" s="62">
        <f t="shared" si="26"/>
        <v>0</v>
      </c>
      <c r="K1213" s="222"/>
      <c r="L1213" s="222"/>
    </row>
    <row r="1214" spans="1:12" ht="22.5" x14ac:dyDescent="0.25">
      <c r="A1214" s="58"/>
      <c r="B1214" s="58">
        <f>IF(TRIM(I1214)&lt;&gt;"",COUNTA($I$6:I1214),"")</f>
        <v>999</v>
      </c>
      <c r="C1214" s="308"/>
      <c r="D1214" s="156" t="s">
        <v>1386</v>
      </c>
      <c r="E1214" s="96" t="s">
        <v>1387</v>
      </c>
      <c r="F1214" s="96"/>
      <c r="G1214" s="97" t="s">
        <v>1</v>
      </c>
      <c r="H1214" s="231">
        <v>30</v>
      </c>
      <c r="I1214" s="12">
        <v>0</v>
      </c>
      <c r="J1214" s="62">
        <f t="shared" si="26"/>
        <v>0</v>
      </c>
      <c r="K1214" s="222"/>
      <c r="L1214" s="222"/>
    </row>
    <row r="1215" spans="1:12" ht="56.25" x14ac:dyDescent="0.25">
      <c r="A1215" s="58"/>
      <c r="B1215" s="58">
        <f>IF(TRIM(I1215)&lt;&gt;"",COUNTA($I$6:I1215),"")</f>
        <v>1000</v>
      </c>
      <c r="C1215" s="308" t="s">
        <v>236</v>
      </c>
      <c r="D1215" s="156" t="s">
        <v>1388</v>
      </c>
      <c r="E1215" s="96" t="s">
        <v>1389</v>
      </c>
      <c r="F1215" s="96"/>
      <c r="G1215" s="94" t="s">
        <v>26</v>
      </c>
      <c r="H1215" s="231">
        <v>57</v>
      </c>
      <c r="I1215" s="12">
        <v>0</v>
      </c>
      <c r="J1215" s="62">
        <f t="shared" si="26"/>
        <v>0</v>
      </c>
      <c r="K1215" s="222"/>
      <c r="L1215" s="222"/>
    </row>
    <row r="1216" spans="1:12" ht="56.25" x14ac:dyDescent="0.25">
      <c r="A1216" s="58"/>
      <c r="B1216" s="58">
        <f>IF(TRIM(I1216)&lt;&gt;"",COUNTA($I$6:I1216),"")</f>
        <v>1001</v>
      </c>
      <c r="C1216" s="308" t="s">
        <v>236</v>
      </c>
      <c r="D1216" s="156" t="s">
        <v>1390</v>
      </c>
      <c r="E1216" s="96" t="s">
        <v>1391</v>
      </c>
      <c r="F1216" s="96"/>
      <c r="G1216" s="94" t="s">
        <v>26</v>
      </c>
      <c r="H1216" s="231">
        <v>22</v>
      </c>
      <c r="I1216" s="12">
        <v>0</v>
      </c>
      <c r="J1216" s="62">
        <f t="shared" si="26"/>
        <v>0</v>
      </c>
      <c r="K1216" s="222"/>
      <c r="L1216" s="222"/>
    </row>
    <row r="1217" spans="1:12" ht="45" x14ac:dyDescent="0.25">
      <c r="A1217" s="58"/>
      <c r="B1217" s="58">
        <f>IF(TRIM(I1217)&lt;&gt;"",COUNTA($I$6:I1217),"")</f>
        <v>1002</v>
      </c>
      <c r="C1217" s="308"/>
      <c r="D1217" s="156" t="s">
        <v>1392</v>
      </c>
      <c r="E1217" s="96" t="s">
        <v>1393</v>
      </c>
      <c r="F1217" s="96"/>
      <c r="G1217" s="94" t="s">
        <v>1</v>
      </c>
      <c r="H1217" s="231">
        <v>1</v>
      </c>
      <c r="I1217" s="12">
        <v>0</v>
      </c>
      <c r="J1217" s="62">
        <f t="shared" si="26"/>
        <v>0</v>
      </c>
      <c r="K1217" s="222"/>
      <c r="L1217" s="222"/>
    </row>
    <row r="1218" spans="1:12" x14ac:dyDescent="0.25">
      <c r="A1218" s="46">
        <v>2</v>
      </c>
      <c r="B1218" s="46" t="str">
        <f>IF(TRIM(I1218)&lt;&gt;"",COUNTA($I$6:I1218),"")</f>
        <v/>
      </c>
      <c r="C1218" s="297" t="s">
        <v>236</v>
      </c>
      <c r="D1218" s="47" t="s">
        <v>1394</v>
      </c>
      <c r="E1218" s="83" t="s">
        <v>1395</v>
      </c>
      <c r="F1218" s="84"/>
      <c r="G1218" s="48"/>
      <c r="H1218" s="49" t="s">
        <v>23</v>
      </c>
      <c r="I1218" s="50"/>
      <c r="J1218" s="50">
        <f>ROUND(J1219+J1231+J1243,2)</f>
        <v>0</v>
      </c>
      <c r="K1218" s="222"/>
      <c r="L1218" s="222"/>
    </row>
    <row r="1219" spans="1:12" x14ac:dyDescent="0.25">
      <c r="A1219" s="53">
        <v>3</v>
      </c>
      <c r="B1219" s="53" t="str">
        <f>IF(TRIM(I1219)&lt;&gt;"",COUNTA($I$6:I1219),"")</f>
        <v/>
      </c>
      <c r="C1219" s="298" t="s">
        <v>236</v>
      </c>
      <c r="D1219" s="111" t="s">
        <v>1396</v>
      </c>
      <c r="E1219" s="88" t="s">
        <v>1397</v>
      </c>
      <c r="F1219" s="88"/>
      <c r="G1219" s="90"/>
      <c r="H1219" s="91" t="s">
        <v>23</v>
      </c>
      <c r="I1219" s="103"/>
      <c r="J1219" s="205">
        <f>ROUND(SUM(J1220:J1230),2)</f>
        <v>0</v>
      </c>
      <c r="K1219" s="222"/>
      <c r="L1219" s="222"/>
    </row>
    <row r="1220" spans="1:12" ht="45" x14ac:dyDescent="0.25">
      <c r="A1220" s="58"/>
      <c r="B1220" s="58">
        <f>IF(TRIM(I1220)&lt;&gt;"",COUNTA($I$6:I1220),"")</f>
        <v>1003</v>
      </c>
      <c r="C1220" s="308" t="s">
        <v>236</v>
      </c>
      <c r="D1220" s="156" t="s">
        <v>1402</v>
      </c>
      <c r="E1220" s="96" t="s">
        <v>1403</v>
      </c>
      <c r="F1220" s="96" t="s">
        <v>1404</v>
      </c>
      <c r="G1220" s="94" t="s">
        <v>1</v>
      </c>
      <c r="H1220" s="231">
        <v>1</v>
      </c>
      <c r="I1220" s="12">
        <v>0</v>
      </c>
      <c r="J1220" s="62">
        <f t="shared" si="26"/>
        <v>0</v>
      </c>
      <c r="K1220" s="222"/>
      <c r="L1220" s="222"/>
    </row>
    <row r="1221" spans="1:12" ht="45" x14ac:dyDescent="0.25">
      <c r="A1221" s="58"/>
      <c r="B1221" s="58">
        <f>IF(TRIM(I1221)&lt;&gt;"",COUNTA($I$6:I1221),"")</f>
        <v>1004</v>
      </c>
      <c r="C1221" s="308" t="s">
        <v>236</v>
      </c>
      <c r="D1221" s="156" t="s">
        <v>1405</v>
      </c>
      <c r="E1221" s="96" t="s">
        <v>1406</v>
      </c>
      <c r="F1221" s="96" t="s">
        <v>1404</v>
      </c>
      <c r="G1221" s="94" t="s">
        <v>1</v>
      </c>
      <c r="H1221" s="231">
        <v>1</v>
      </c>
      <c r="I1221" s="12">
        <v>0</v>
      </c>
      <c r="J1221" s="62">
        <f t="shared" si="26"/>
        <v>0</v>
      </c>
      <c r="K1221" s="222"/>
      <c r="L1221" s="222"/>
    </row>
    <row r="1222" spans="1:12" ht="45" x14ac:dyDescent="0.25">
      <c r="A1222" s="58"/>
      <c r="B1222" s="58">
        <f>IF(TRIM(I1222)&lt;&gt;"",COUNTA($I$6:I1222),"")</f>
        <v>1005</v>
      </c>
      <c r="C1222" s="308" t="s">
        <v>236</v>
      </c>
      <c r="D1222" s="156" t="s">
        <v>1407</v>
      </c>
      <c r="E1222" s="96" t="s">
        <v>1408</v>
      </c>
      <c r="F1222" s="96" t="s">
        <v>1404</v>
      </c>
      <c r="G1222" s="94" t="s">
        <v>1</v>
      </c>
      <c r="H1222" s="231">
        <v>1</v>
      </c>
      <c r="I1222" s="12">
        <v>0</v>
      </c>
      <c r="J1222" s="62">
        <f t="shared" si="26"/>
        <v>0</v>
      </c>
      <c r="K1222" s="222"/>
      <c r="L1222" s="222"/>
    </row>
    <row r="1223" spans="1:12" ht="45" x14ac:dyDescent="0.25">
      <c r="A1223" s="58"/>
      <c r="B1223" s="58">
        <f>IF(TRIM(I1223)&lt;&gt;"",COUNTA($I$6:I1223),"")</f>
        <v>1006</v>
      </c>
      <c r="C1223" s="308" t="s">
        <v>236</v>
      </c>
      <c r="D1223" s="156" t="s">
        <v>1409</v>
      </c>
      <c r="E1223" s="96" t="s">
        <v>1410</v>
      </c>
      <c r="F1223" s="96" t="s">
        <v>1404</v>
      </c>
      <c r="G1223" s="94" t="s">
        <v>1</v>
      </c>
      <c r="H1223" s="231">
        <v>1</v>
      </c>
      <c r="I1223" s="12">
        <v>0</v>
      </c>
      <c r="J1223" s="62">
        <f t="shared" si="26"/>
        <v>0</v>
      </c>
      <c r="K1223" s="222"/>
      <c r="L1223" s="222"/>
    </row>
    <row r="1224" spans="1:12" ht="45" x14ac:dyDescent="0.25">
      <c r="A1224" s="58"/>
      <c r="B1224" s="58">
        <f>IF(TRIM(I1224)&lt;&gt;"",COUNTA($I$6:I1224),"")</f>
        <v>1007</v>
      </c>
      <c r="C1224" s="308" t="s">
        <v>236</v>
      </c>
      <c r="D1224" s="156" t="s">
        <v>1411</v>
      </c>
      <c r="E1224" s="96" t="s">
        <v>1412</v>
      </c>
      <c r="F1224" s="96" t="s">
        <v>1404</v>
      </c>
      <c r="G1224" s="94" t="s">
        <v>1</v>
      </c>
      <c r="H1224" s="231">
        <v>1</v>
      </c>
      <c r="I1224" s="12">
        <v>0</v>
      </c>
      <c r="J1224" s="62">
        <f t="shared" si="26"/>
        <v>0</v>
      </c>
      <c r="K1224" s="222"/>
      <c r="L1224" s="222"/>
    </row>
    <row r="1225" spans="1:12" ht="45" x14ac:dyDescent="0.25">
      <c r="A1225" s="58"/>
      <c r="B1225" s="58">
        <f>IF(TRIM(I1225)&lt;&gt;"",COUNTA($I$6:I1225),"")</f>
        <v>1008</v>
      </c>
      <c r="C1225" s="308" t="s">
        <v>236</v>
      </c>
      <c r="D1225" s="156" t="s">
        <v>1411</v>
      </c>
      <c r="E1225" s="96" t="s">
        <v>1413</v>
      </c>
      <c r="F1225" s="96" t="s">
        <v>1404</v>
      </c>
      <c r="G1225" s="94" t="s">
        <v>1</v>
      </c>
      <c r="H1225" s="231">
        <v>1</v>
      </c>
      <c r="I1225" s="12">
        <v>0</v>
      </c>
      <c r="J1225" s="62">
        <f t="shared" si="26"/>
        <v>0</v>
      </c>
      <c r="K1225" s="222"/>
      <c r="L1225" s="222"/>
    </row>
    <row r="1226" spans="1:12" ht="45" x14ac:dyDescent="0.25">
      <c r="A1226" s="58"/>
      <c r="B1226" s="58">
        <f>IF(TRIM(I1226)&lt;&gt;"",COUNTA($I$6:I1226),"")</f>
        <v>1009</v>
      </c>
      <c r="C1226" s="308" t="s">
        <v>236</v>
      </c>
      <c r="D1226" s="156" t="s">
        <v>1411</v>
      </c>
      <c r="E1226" s="96" t="s">
        <v>1414</v>
      </c>
      <c r="F1226" s="96" t="s">
        <v>1404</v>
      </c>
      <c r="G1226" s="94" t="s">
        <v>1</v>
      </c>
      <c r="H1226" s="231">
        <v>1</v>
      </c>
      <c r="I1226" s="12">
        <v>0</v>
      </c>
      <c r="J1226" s="62">
        <f t="shared" si="26"/>
        <v>0</v>
      </c>
      <c r="K1226" s="222"/>
      <c r="L1226" s="222"/>
    </row>
    <row r="1227" spans="1:12" ht="45" x14ac:dyDescent="0.25">
      <c r="A1227" s="58"/>
      <c r="B1227" s="58">
        <f>IF(TRIM(I1227)&lt;&gt;"",COUNTA($I$6:I1227),"")</f>
        <v>1010</v>
      </c>
      <c r="C1227" s="308" t="s">
        <v>236</v>
      </c>
      <c r="D1227" s="156" t="s">
        <v>1411</v>
      </c>
      <c r="E1227" s="96" t="s">
        <v>1415</v>
      </c>
      <c r="F1227" s="96" t="s">
        <v>1404</v>
      </c>
      <c r="G1227" s="94" t="s">
        <v>1</v>
      </c>
      <c r="H1227" s="231">
        <v>1</v>
      </c>
      <c r="I1227" s="12">
        <v>0</v>
      </c>
      <c r="J1227" s="62">
        <f t="shared" si="26"/>
        <v>0</v>
      </c>
      <c r="K1227" s="222"/>
      <c r="L1227" s="222"/>
    </row>
    <row r="1228" spans="1:12" ht="33.75" x14ac:dyDescent="0.25">
      <c r="A1228" s="58"/>
      <c r="B1228" s="58">
        <f>IF(TRIM(I1228)&lt;&gt;"",COUNTA($I$6:I1228),"")</f>
        <v>1011</v>
      </c>
      <c r="C1228" s="308" t="s">
        <v>236</v>
      </c>
      <c r="D1228" s="156" t="s">
        <v>1416</v>
      </c>
      <c r="E1228" s="96" t="s">
        <v>1171</v>
      </c>
      <c r="F1228" s="96" t="s">
        <v>1417</v>
      </c>
      <c r="G1228" s="94" t="s">
        <v>1</v>
      </c>
      <c r="H1228" s="231">
        <v>1</v>
      </c>
      <c r="I1228" s="12">
        <v>0</v>
      </c>
      <c r="J1228" s="62">
        <f t="shared" si="26"/>
        <v>0</v>
      </c>
      <c r="K1228" s="222"/>
      <c r="L1228" s="222"/>
    </row>
    <row r="1229" spans="1:12" ht="33.75" x14ac:dyDescent="0.25">
      <c r="A1229" s="58"/>
      <c r="B1229" s="58">
        <f>IF(TRIM(I1229)&lt;&gt;"",COUNTA($I$6:I1229),"")</f>
        <v>1012</v>
      </c>
      <c r="C1229" s="308" t="s">
        <v>236</v>
      </c>
      <c r="D1229" s="156" t="s">
        <v>1416</v>
      </c>
      <c r="E1229" s="96" t="s">
        <v>1171</v>
      </c>
      <c r="F1229" s="96" t="s">
        <v>1418</v>
      </c>
      <c r="G1229" s="94" t="s">
        <v>1</v>
      </c>
      <c r="H1229" s="231">
        <v>1</v>
      </c>
      <c r="I1229" s="12">
        <v>0</v>
      </c>
      <c r="J1229" s="62">
        <f t="shared" si="26"/>
        <v>0</v>
      </c>
      <c r="K1229" s="222"/>
      <c r="L1229" s="222"/>
    </row>
    <row r="1230" spans="1:12" ht="33.75" x14ac:dyDescent="0.25">
      <c r="A1230" s="58"/>
      <c r="B1230" s="58">
        <f>IF(TRIM(I1230)&lt;&gt;"",COUNTA($I$6:I1230),"")</f>
        <v>1013</v>
      </c>
      <c r="C1230" s="308" t="s">
        <v>236</v>
      </c>
      <c r="D1230" s="156" t="s">
        <v>1419</v>
      </c>
      <c r="E1230" s="96" t="s">
        <v>1420</v>
      </c>
      <c r="F1230" s="96"/>
      <c r="G1230" s="94" t="s">
        <v>1</v>
      </c>
      <c r="H1230" s="231">
        <v>8</v>
      </c>
      <c r="I1230" s="12">
        <v>0</v>
      </c>
      <c r="J1230" s="62">
        <f t="shared" si="26"/>
        <v>0</v>
      </c>
      <c r="K1230" s="222"/>
      <c r="L1230" s="222"/>
    </row>
    <row r="1231" spans="1:12" x14ac:dyDescent="0.25">
      <c r="A1231" s="53">
        <v>3</v>
      </c>
      <c r="B1231" s="53" t="str">
        <f>IF(TRIM(I1231)&lt;&gt;"",COUNTA($I$6:I1231),"")</f>
        <v/>
      </c>
      <c r="C1231" s="298" t="s">
        <v>236</v>
      </c>
      <c r="D1231" s="111" t="s">
        <v>1398</v>
      </c>
      <c r="E1231" s="88" t="s">
        <v>1399</v>
      </c>
      <c r="F1231" s="88"/>
      <c r="G1231" s="90"/>
      <c r="H1231" s="91" t="s">
        <v>23</v>
      </c>
      <c r="I1231" s="103"/>
      <c r="J1231" s="205">
        <f>ROUND(SUM(J1232:J1242),2)</f>
        <v>0</v>
      </c>
      <c r="K1231" s="222"/>
      <c r="L1231" s="222"/>
    </row>
    <row r="1232" spans="1:12" ht="22.5" x14ac:dyDescent="0.25">
      <c r="A1232" s="58"/>
      <c r="B1232" s="58">
        <f>IF(TRIM(I1232)&lt;&gt;"",COUNTA($I$6:I1232),"")</f>
        <v>1014</v>
      </c>
      <c r="C1232" s="308"/>
      <c r="D1232" s="156" t="s">
        <v>1421</v>
      </c>
      <c r="E1232" s="96" t="s">
        <v>1422</v>
      </c>
      <c r="F1232" s="230" t="s">
        <v>1423</v>
      </c>
      <c r="G1232" s="94" t="s">
        <v>1</v>
      </c>
      <c r="H1232" s="231">
        <v>2</v>
      </c>
      <c r="I1232" s="12">
        <v>0</v>
      </c>
      <c r="J1232" s="62">
        <f t="shared" si="26"/>
        <v>0</v>
      </c>
      <c r="K1232" s="222"/>
      <c r="L1232" s="222"/>
    </row>
    <row r="1233" spans="1:12" ht="33.75" x14ac:dyDescent="0.25">
      <c r="A1233" s="58"/>
      <c r="B1233" s="58">
        <f>IF(TRIM(I1233)&lt;&gt;"",COUNTA($I$6:I1233),"")</f>
        <v>1015</v>
      </c>
      <c r="C1233" s="308"/>
      <c r="D1233" s="156" t="s">
        <v>1424</v>
      </c>
      <c r="E1233" s="96" t="s">
        <v>1425</v>
      </c>
      <c r="F1233" s="96" t="s">
        <v>1426</v>
      </c>
      <c r="G1233" s="94" t="s">
        <v>1</v>
      </c>
      <c r="H1233" s="231">
        <v>1</v>
      </c>
      <c r="I1233" s="12">
        <v>0</v>
      </c>
      <c r="J1233" s="62">
        <f t="shared" si="26"/>
        <v>0</v>
      </c>
      <c r="K1233" s="222"/>
      <c r="L1233" s="222"/>
    </row>
    <row r="1234" spans="1:12" ht="22.5" x14ac:dyDescent="0.25">
      <c r="A1234" s="58"/>
      <c r="B1234" s="58">
        <f>IF(TRIM(I1234)&lt;&gt;"",COUNTA($I$6:I1234),"")</f>
        <v>1016</v>
      </c>
      <c r="C1234" s="308" t="s">
        <v>236</v>
      </c>
      <c r="D1234" s="156" t="s">
        <v>1427</v>
      </c>
      <c r="E1234" s="96" t="s">
        <v>1428</v>
      </c>
      <c r="F1234" s="96" t="s">
        <v>1429</v>
      </c>
      <c r="G1234" s="94" t="s">
        <v>1</v>
      </c>
      <c r="H1234" s="231">
        <v>3</v>
      </c>
      <c r="I1234" s="12">
        <v>0</v>
      </c>
      <c r="J1234" s="62">
        <f t="shared" si="26"/>
        <v>0</v>
      </c>
      <c r="K1234" s="222"/>
      <c r="L1234" s="222"/>
    </row>
    <row r="1235" spans="1:12" ht="22.5" x14ac:dyDescent="0.25">
      <c r="A1235" s="58"/>
      <c r="B1235" s="58">
        <f>IF(TRIM(I1235)&lt;&gt;"",COUNTA($I$6:I1235),"")</f>
        <v>1017</v>
      </c>
      <c r="C1235" s="308" t="s">
        <v>236</v>
      </c>
      <c r="D1235" s="156" t="s">
        <v>1430</v>
      </c>
      <c r="E1235" s="96" t="s">
        <v>1431</v>
      </c>
      <c r="F1235" s="96" t="s">
        <v>1426</v>
      </c>
      <c r="G1235" s="94" t="s">
        <v>1</v>
      </c>
      <c r="H1235" s="231">
        <v>2</v>
      </c>
      <c r="I1235" s="12">
        <v>0</v>
      </c>
      <c r="J1235" s="62">
        <f t="shared" si="26"/>
        <v>0</v>
      </c>
      <c r="K1235" s="222"/>
      <c r="L1235" s="222"/>
    </row>
    <row r="1236" spans="1:12" x14ac:dyDescent="0.25">
      <c r="A1236" s="58"/>
      <c r="B1236" s="58">
        <f>IF(TRIM(I1236)&lt;&gt;"",COUNTA($I$6:I1236),"")</f>
        <v>1018</v>
      </c>
      <c r="C1236" s="308" t="s">
        <v>236</v>
      </c>
      <c r="D1236" s="156" t="s">
        <v>1432</v>
      </c>
      <c r="E1236" s="96" t="s">
        <v>1433</v>
      </c>
      <c r="F1236" s="96"/>
      <c r="G1236" s="94" t="s">
        <v>1</v>
      </c>
      <c r="H1236" s="231">
        <v>10</v>
      </c>
      <c r="I1236" s="12">
        <v>0</v>
      </c>
      <c r="J1236" s="62">
        <f t="shared" si="26"/>
        <v>0</v>
      </c>
      <c r="K1236" s="222"/>
      <c r="L1236" s="222"/>
    </row>
    <row r="1237" spans="1:12" ht="33.75" x14ac:dyDescent="0.25">
      <c r="A1237" s="58"/>
      <c r="B1237" s="58">
        <f>IF(TRIM(I1237)&lt;&gt;"",COUNTA($I$6:I1237),"")</f>
        <v>1019</v>
      </c>
      <c r="C1237" s="308" t="s">
        <v>236</v>
      </c>
      <c r="D1237" s="156" t="s">
        <v>1434</v>
      </c>
      <c r="E1237" s="96" t="s">
        <v>1435</v>
      </c>
      <c r="F1237" s="96" t="s">
        <v>1436</v>
      </c>
      <c r="G1237" s="94" t="s">
        <v>1</v>
      </c>
      <c r="H1237" s="231">
        <v>4</v>
      </c>
      <c r="I1237" s="12">
        <v>0</v>
      </c>
      <c r="J1237" s="62">
        <f t="shared" si="26"/>
        <v>0</v>
      </c>
      <c r="K1237" s="222"/>
      <c r="L1237" s="222"/>
    </row>
    <row r="1238" spans="1:12" x14ac:dyDescent="0.25">
      <c r="A1238" s="58"/>
      <c r="B1238" s="58">
        <f>IF(TRIM(I1238)&lt;&gt;"",COUNTA($I$6:I1238),"")</f>
        <v>1020</v>
      </c>
      <c r="C1238" s="308" t="s">
        <v>236</v>
      </c>
      <c r="D1238" s="156" t="s">
        <v>1437</v>
      </c>
      <c r="E1238" s="96" t="s">
        <v>1438</v>
      </c>
      <c r="F1238" s="96" t="s">
        <v>1436</v>
      </c>
      <c r="G1238" s="94" t="s">
        <v>1</v>
      </c>
      <c r="H1238" s="231">
        <v>3</v>
      </c>
      <c r="I1238" s="12">
        <v>0</v>
      </c>
      <c r="J1238" s="62">
        <f t="shared" si="26"/>
        <v>0</v>
      </c>
      <c r="K1238" s="222"/>
      <c r="L1238" s="222"/>
    </row>
    <row r="1239" spans="1:12" x14ac:dyDescent="0.25">
      <c r="A1239" s="58"/>
      <c r="B1239" s="58">
        <f>IF(TRIM(I1239)&lt;&gt;"",COUNTA($I$6:I1239),"")</f>
        <v>1021</v>
      </c>
      <c r="C1239" s="308" t="s">
        <v>236</v>
      </c>
      <c r="D1239" s="156" t="s">
        <v>1439</v>
      </c>
      <c r="E1239" s="96" t="s">
        <v>1440</v>
      </c>
      <c r="F1239" s="96" t="s">
        <v>1441</v>
      </c>
      <c r="G1239" s="94" t="s">
        <v>1</v>
      </c>
      <c r="H1239" s="231">
        <v>1</v>
      </c>
      <c r="I1239" s="12">
        <v>0</v>
      </c>
      <c r="J1239" s="62">
        <f t="shared" si="26"/>
        <v>0</v>
      </c>
      <c r="K1239" s="222"/>
      <c r="L1239" s="222"/>
    </row>
    <row r="1240" spans="1:12" ht="22.5" x14ac:dyDescent="0.25">
      <c r="A1240" s="58"/>
      <c r="B1240" s="58">
        <f>IF(TRIM(I1240)&lt;&gt;"",COUNTA($I$6:I1240),"")</f>
        <v>1022</v>
      </c>
      <c r="C1240" s="308" t="s">
        <v>236</v>
      </c>
      <c r="D1240" s="156" t="s">
        <v>1442</v>
      </c>
      <c r="E1240" s="96" t="s">
        <v>1338</v>
      </c>
      <c r="F1240" s="96"/>
      <c r="G1240" s="99" t="s">
        <v>1</v>
      </c>
      <c r="H1240" s="231">
        <v>1</v>
      </c>
      <c r="I1240" s="12">
        <v>0</v>
      </c>
      <c r="J1240" s="62">
        <f t="shared" si="26"/>
        <v>0</v>
      </c>
      <c r="K1240" s="222"/>
      <c r="L1240" s="222"/>
    </row>
    <row r="1241" spans="1:12" x14ac:dyDescent="0.25">
      <c r="A1241" s="58"/>
      <c r="B1241" s="58">
        <f>IF(TRIM(I1241)&lt;&gt;"",COUNTA($I$6:I1241),"")</f>
        <v>1023</v>
      </c>
      <c r="C1241" s="308" t="s">
        <v>236</v>
      </c>
      <c r="D1241" s="156" t="s">
        <v>1443</v>
      </c>
      <c r="E1241" s="96" t="s">
        <v>1444</v>
      </c>
      <c r="F1241" s="96"/>
      <c r="G1241" s="99" t="s">
        <v>1</v>
      </c>
      <c r="H1241" s="231">
        <v>1</v>
      </c>
      <c r="I1241" s="12">
        <v>0</v>
      </c>
      <c r="J1241" s="62">
        <f t="shared" si="26"/>
        <v>0</v>
      </c>
      <c r="K1241" s="222"/>
      <c r="L1241" s="222"/>
    </row>
    <row r="1242" spans="1:12" ht="22.5" x14ac:dyDescent="0.25">
      <c r="A1242" s="58"/>
      <c r="B1242" s="58">
        <f>IF(TRIM(I1242)&lt;&gt;"",COUNTA($I$6:I1242),"")</f>
        <v>1024</v>
      </c>
      <c r="C1242" s="308" t="s">
        <v>236</v>
      </c>
      <c r="D1242" s="156" t="s">
        <v>1445</v>
      </c>
      <c r="E1242" s="96" t="s">
        <v>1446</v>
      </c>
      <c r="F1242" s="96"/>
      <c r="G1242" s="94" t="s">
        <v>1</v>
      </c>
      <c r="H1242" s="231">
        <v>3</v>
      </c>
      <c r="I1242" s="12">
        <v>0</v>
      </c>
      <c r="J1242" s="62">
        <f t="shared" si="26"/>
        <v>0</v>
      </c>
      <c r="K1242" s="222"/>
      <c r="L1242" s="222"/>
    </row>
    <row r="1243" spans="1:12" x14ac:dyDescent="0.25">
      <c r="A1243" s="53">
        <v>3</v>
      </c>
      <c r="B1243" s="53" t="str">
        <f>IF(TRIM(I1243)&lt;&gt;"",COUNTA($I$6:I1243),"")</f>
        <v/>
      </c>
      <c r="C1243" s="298" t="s">
        <v>236</v>
      </c>
      <c r="D1243" s="111" t="s">
        <v>1400</v>
      </c>
      <c r="E1243" s="88" t="s">
        <v>1401</v>
      </c>
      <c r="F1243" s="88"/>
      <c r="G1243" s="90"/>
      <c r="H1243" s="91" t="s">
        <v>23</v>
      </c>
      <c r="I1243" s="103"/>
      <c r="J1243" s="205">
        <f>ROUND(SUM(J1244:J1253),2)</f>
        <v>0</v>
      </c>
      <c r="K1243" s="222"/>
      <c r="L1243" s="222"/>
    </row>
    <row r="1244" spans="1:12" ht="45" x14ac:dyDescent="0.25">
      <c r="A1244" s="58"/>
      <c r="B1244" s="58">
        <f>IF(TRIM(I1244)&lt;&gt;"",COUNTA($I$6:I1244),"")</f>
        <v>1025</v>
      </c>
      <c r="C1244" s="308" t="s">
        <v>236</v>
      </c>
      <c r="D1244" s="156" t="s">
        <v>1447</v>
      </c>
      <c r="E1244" s="96" t="s">
        <v>1448</v>
      </c>
      <c r="F1244" s="96" t="s">
        <v>1449</v>
      </c>
      <c r="G1244" s="94" t="s">
        <v>26</v>
      </c>
      <c r="H1244" s="231">
        <v>4</v>
      </c>
      <c r="I1244" s="12">
        <v>0</v>
      </c>
      <c r="J1244" s="62">
        <f t="shared" si="26"/>
        <v>0</v>
      </c>
      <c r="K1244" s="222"/>
      <c r="L1244" s="222"/>
    </row>
    <row r="1245" spans="1:12" ht="22.5" x14ac:dyDescent="0.25">
      <c r="A1245" s="58"/>
      <c r="B1245" s="58">
        <f>IF(TRIM(I1245)&lt;&gt;"",COUNTA($I$6:I1245),"")</f>
        <v>1026</v>
      </c>
      <c r="C1245" s="308" t="s">
        <v>236</v>
      </c>
      <c r="D1245" s="156" t="s">
        <v>1450</v>
      </c>
      <c r="E1245" s="96" t="s">
        <v>1451</v>
      </c>
      <c r="F1245" s="96"/>
      <c r="G1245" s="94" t="s">
        <v>1</v>
      </c>
      <c r="H1245" s="231">
        <v>5</v>
      </c>
      <c r="I1245" s="12">
        <v>0</v>
      </c>
      <c r="J1245" s="62">
        <f t="shared" si="26"/>
        <v>0</v>
      </c>
      <c r="K1245" s="222"/>
      <c r="L1245" s="222"/>
    </row>
    <row r="1246" spans="1:12" ht="22.5" x14ac:dyDescent="0.25">
      <c r="A1246" s="58"/>
      <c r="B1246" s="58">
        <f>IF(TRIM(I1246)&lt;&gt;"",COUNTA($I$6:I1246),"")</f>
        <v>1027</v>
      </c>
      <c r="C1246" s="308" t="s">
        <v>236</v>
      </c>
      <c r="D1246" s="156" t="s">
        <v>1452</v>
      </c>
      <c r="E1246" s="96" t="s">
        <v>1453</v>
      </c>
      <c r="F1246" s="96"/>
      <c r="G1246" s="94" t="s">
        <v>1</v>
      </c>
      <c r="H1246" s="231">
        <v>5</v>
      </c>
      <c r="I1246" s="12">
        <v>0</v>
      </c>
      <c r="J1246" s="62">
        <f t="shared" si="26"/>
        <v>0</v>
      </c>
      <c r="K1246" s="222"/>
      <c r="L1246" s="222"/>
    </row>
    <row r="1247" spans="1:12" ht="45" x14ac:dyDescent="0.25">
      <c r="A1247" s="58"/>
      <c r="B1247" s="58">
        <f>IF(TRIM(I1247)&lt;&gt;"",COUNTA($I$6:I1247),"")</f>
        <v>1028</v>
      </c>
      <c r="C1247" s="308" t="s">
        <v>236</v>
      </c>
      <c r="D1247" s="156" t="s">
        <v>1454</v>
      </c>
      <c r="E1247" s="96" t="s">
        <v>1455</v>
      </c>
      <c r="F1247" s="96" t="s">
        <v>1449</v>
      </c>
      <c r="G1247" s="94" t="s">
        <v>1</v>
      </c>
      <c r="H1247" s="231">
        <v>1</v>
      </c>
      <c r="I1247" s="12">
        <v>0</v>
      </c>
      <c r="J1247" s="62">
        <f t="shared" si="26"/>
        <v>0</v>
      </c>
      <c r="K1247" s="222"/>
      <c r="L1247" s="222"/>
    </row>
    <row r="1248" spans="1:12" ht="33.75" x14ac:dyDescent="0.25">
      <c r="A1248" s="58"/>
      <c r="B1248" s="58">
        <f>IF(TRIM(I1248)&lt;&gt;"",COUNTA($I$6:I1248),"")</f>
        <v>1029</v>
      </c>
      <c r="C1248" s="308" t="s">
        <v>236</v>
      </c>
      <c r="D1248" s="156" t="s">
        <v>1456</v>
      </c>
      <c r="E1248" s="96" t="s">
        <v>1457</v>
      </c>
      <c r="F1248" s="96"/>
      <c r="G1248" s="94" t="s">
        <v>1</v>
      </c>
      <c r="H1248" s="231">
        <v>1</v>
      </c>
      <c r="I1248" s="12">
        <v>0</v>
      </c>
      <c r="J1248" s="62">
        <f t="shared" si="26"/>
        <v>0</v>
      </c>
      <c r="K1248" s="222"/>
      <c r="L1248" s="222"/>
    </row>
    <row r="1249" spans="1:12" ht="22.5" x14ac:dyDescent="0.25">
      <c r="A1249" s="58"/>
      <c r="B1249" s="58">
        <f>IF(TRIM(I1249)&lt;&gt;"",COUNTA($I$6:I1249),"")</f>
        <v>1030</v>
      </c>
      <c r="C1249" s="308" t="s">
        <v>236</v>
      </c>
      <c r="D1249" s="156" t="s">
        <v>1458</v>
      </c>
      <c r="E1249" s="96" t="s">
        <v>1459</v>
      </c>
      <c r="F1249" s="96"/>
      <c r="G1249" s="94" t="s">
        <v>1</v>
      </c>
      <c r="H1249" s="231">
        <v>1</v>
      </c>
      <c r="I1249" s="12">
        <v>0</v>
      </c>
      <c r="J1249" s="62">
        <f t="shared" si="26"/>
        <v>0</v>
      </c>
      <c r="K1249" s="222"/>
      <c r="L1249" s="222"/>
    </row>
    <row r="1250" spans="1:12" ht="33.75" x14ac:dyDescent="0.25">
      <c r="A1250" s="58"/>
      <c r="B1250" s="58">
        <f>IF(TRIM(I1250)&lt;&gt;"",COUNTA($I$6:I1250),"")</f>
        <v>1031</v>
      </c>
      <c r="C1250" s="308"/>
      <c r="D1250" s="156" t="s">
        <v>1460</v>
      </c>
      <c r="E1250" s="96" t="s">
        <v>1461</v>
      </c>
      <c r="F1250" s="96"/>
      <c r="G1250" s="94" t="s">
        <v>1</v>
      </c>
      <c r="H1250" s="231">
        <v>1</v>
      </c>
      <c r="I1250" s="12">
        <v>0</v>
      </c>
      <c r="J1250" s="62">
        <f t="shared" si="26"/>
        <v>0</v>
      </c>
      <c r="K1250" s="222"/>
      <c r="L1250" s="222"/>
    </row>
    <row r="1251" spans="1:12" ht="33.75" x14ac:dyDescent="0.25">
      <c r="A1251" s="58"/>
      <c r="B1251" s="58">
        <f>IF(TRIM(I1251)&lt;&gt;"",COUNTA($I$6:I1251),"")</f>
        <v>1032</v>
      </c>
      <c r="C1251" s="308" t="s">
        <v>236</v>
      </c>
      <c r="D1251" s="156" t="s">
        <v>1462</v>
      </c>
      <c r="E1251" s="96" t="s">
        <v>1463</v>
      </c>
      <c r="F1251" s="96"/>
      <c r="G1251" s="94" t="s">
        <v>2</v>
      </c>
      <c r="H1251" s="231">
        <v>1</v>
      </c>
      <c r="I1251" s="12">
        <v>0</v>
      </c>
      <c r="J1251" s="62">
        <f t="shared" si="26"/>
        <v>0</v>
      </c>
      <c r="K1251" s="222"/>
      <c r="L1251" s="222"/>
    </row>
    <row r="1252" spans="1:12" ht="22.5" x14ac:dyDescent="0.25">
      <c r="A1252" s="58"/>
      <c r="B1252" s="58">
        <f>IF(TRIM(I1252)&lt;&gt;"",COUNTA($I$6:I1252),"")</f>
        <v>1033</v>
      </c>
      <c r="C1252" s="308" t="s">
        <v>236</v>
      </c>
      <c r="D1252" s="156" t="s">
        <v>1464</v>
      </c>
      <c r="E1252" s="96" t="s">
        <v>1465</v>
      </c>
      <c r="F1252" s="96" t="s">
        <v>1449</v>
      </c>
      <c r="G1252" s="94" t="s">
        <v>2</v>
      </c>
      <c r="H1252" s="231">
        <v>1</v>
      </c>
      <c r="I1252" s="12">
        <v>0</v>
      </c>
      <c r="J1252" s="62">
        <f t="shared" si="26"/>
        <v>0</v>
      </c>
      <c r="K1252" s="222"/>
      <c r="L1252" s="222"/>
    </row>
    <row r="1253" spans="1:12" x14ac:dyDescent="0.25">
      <c r="A1253" s="58"/>
      <c r="B1253" s="58">
        <f>IF(TRIM(I1253)&lt;&gt;"",COUNTA($I$6:I1253),"")</f>
        <v>1034</v>
      </c>
      <c r="C1253" s="308" t="s">
        <v>236</v>
      </c>
      <c r="D1253" s="156" t="s">
        <v>1466</v>
      </c>
      <c r="E1253" s="96" t="s">
        <v>1467</v>
      </c>
      <c r="F1253" s="96"/>
      <c r="G1253" s="94" t="s">
        <v>26</v>
      </c>
      <c r="H1253" s="231">
        <v>2</v>
      </c>
      <c r="I1253" s="12">
        <v>0</v>
      </c>
      <c r="J1253" s="62">
        <f t="shared" si="26"/>
        <v>0</v>
      </c>
      <c r="K1253" s="222"/>
      <c r="L1253" s="222"/>
    </row>
    <row r="1254" spans="1:12" x14ac:dyDescent="0.25">
      <c r="A1254" s="46">
        <v>2</v>
      </c>
      <c r="B1254" s="46" t="str">
        <f>IF(TRIM(I1254)&lt;&gt;"",COUNTA($I$6:I1254),"")</f>
        <v/>
      </c>
      <c r="C1254" s="297" t="s">
        <v>236</v>
      </c>
      <c r="D1254" s="47" t="s">
        <v>1468</v>
      </c>
      <c r="E1254" s="83" t="s">
        <v>1469</v>
      </c>
      <c r="F1254" s="84"/>
      <c r="G1254" s="48"/>
      <c r="H1254" s="49" t="s">
        <v>23</v>
      </c>
      <c r="I1254" s="50"/>
      <c r="J1254" s="50">
        <f>J1255</f>
        <v>0</v>
      </c>
      <c r="K1254" s="222"/>
      <c r="L1254" s="222"/>
    </row>
    <row r="1255" spans="1:12" x14ac:dyDescent="0.25">
      <c r="A1255" s="53">
        <v>3</v>
      </c>
      <c r="B1255" s="53" t="str">
        <f>IF(TRIM(I1255)&lt;&gt;"",COUNTA($I$6:I1255),"")</f>
        <v/>
      </c>
      <c r="C1255" s="298" t="s">
        <v>236</v>
      </c>
      <c r="D1255" s="111" t="s">
        <v>1470</v>
      </c>
      <c r="E1255" s="88" t="s">
        <v>1469</v>
      </c>
      <c r="F1255" s="88"/>
      <c r="G1255" s="90"/>
      <c r="H1255" s="91" t="s">
        <v>23</v>
      </c>
      <c r="I1255" s="103"/>
      <c r="J1255" s="205">
        <f>ROUND(SUM(J1256:J1258),2)</f>
        <v>0</v>
      </c>
      <c r="K1255" s="222"/>
      <c r="L1255" s="222"/>
    </row>
    <row r="1256" spans="1:12" ht="22.5" x14ac:dyDescent="0.25">
      <c r="A1256" s="58"/>
      <c r="B1256" s="58">
        <f>IF(TRIM(I1256)&lt;&gt;"",COUNTA($I$6:I1256),"")</f>
        <v>1035</v>
      </c>
      <c r="C1256" s="308" t="s">
        <v>236</v>
      </c>
      <c r="D1256" s="156" t="s">
        <v>1471</v>
      </c>
      <c r="E1256" s="96" t="s">
        <v>1472</v>
      </c>
      <c r="F1256" s="96"/>
      <c r="G1256" s="94" t="s">
        <v>1</v>
      </c>
      <c r="H1256" s="231">
        <v>1</v>
      </c>
      <c r="I1256" s="12">
        <v>0</v>
      </c>
      <c r="J1256" s="62">
        <f t="shared" ref="J1256:J1258" si="27">IF(ISNUMBER(H1256),ROUND(H1256*I1256,2),"")</f>
        <v>0</v>
      </c>
      <c r="K1256" s="222"/>
      <c r="L1256" s="222"/>
    </row>
    <row r="1257" spans="1:12" ht="22.5" x14ac:dyDescent="0.25">
      <c r="A1257" s="221"/>
      <c r="B1257" s="221">
        <f>IF(TRIM(I1257)&lt;&gt;"",COUNTA($I$6:I1257),"")</f>
        <v>1036</v>
      </c>
      <c r="C1257" s="309" t="s">
        <v>236</v>
      </c>
      <c r="D1257" s="232" t="s">
        <v>1473</v>
      </c>
      <c r="E1257" s="218" t="s">
        <v>1474</v>
      </c>
      <c r="F1257" s="218"/>
      <c r="G1257" s="233" t="s">
        <v>1</v>
      </c>
      <c r="H1257" s="220">
        <v>1</v>
      </c>
      <c r="I1257" s="12">
        <v>0</v>
      </c>
      <c r="J1257" s="62">
        <f t="shared" si="27"/>
        <v>0</v>
      </c>
      <c r="K1257" s="234"/>
      <c r="L1257" s="222"/>
    </row>
    <row r="1258" spans="1:12" x14ac:dyDescent="0.25">
      <c r="A1258" s="221"/>
      <c r="B1258" s="221">
        <f>IF(TRIM(I1258)&lt;&gt;"",COUNTA($I$6:I1258),"")</f>
        <v>1037</v>
      </c>
      <c r="C1258" s="309" t="s">
        <v>236</v>
      </c>
      <c r="D1258" s="232" t="s">
        <v>1475</v>
      </c>
      <c r="E1258" s="218" t="s">
        <v>1476</v>
      </c>
      <c r="F1258" s="218"/>
      <c r="G1258" s="233" t="s">
        <v>2</v>
      </c>
      <c r="H1258" s="220">
        <v>1</v>
      </c>
      <c r="I1258" s="12">
        <v>0</v>
      </c>
      <c r="J1258" s="62">
        <f t="shared" si="27"/>
        <v>0</v>
      </c>
      <c r="K1258" s="234"/>
      <c r="L1258" s="222"/>
    </row>
    <row r="1259" spans="1:12" x14ac:dyDescent="0.25">
      <c r="A1259" s="40">
        <v>1</v>
      </c>
      <c r="B1259" s="40" t="str">
        <f>IF(TRIM(I1259)&lt;&gt;"",COUNTA($I$6:I1259),"")</f>
        <v/>
      </c>
      <c r="C1259" s="296" t="s">
        <v>236</v>
      </c>
      <c r="D1259" s="313" t="s">
        <v>2112</v>
      </c>
      <c r="E1259" s="319" t="s">
        <v>3132</v>
      </c>
      <c r="F1259" s="332"/>
      <c r="G1259" s="342"/>
      <c r="H1259" s="344"/>
      <c r="I1259" s="345"/>
      <c r="J1259" s="346">
        <f>ROUND(J1260,2)</f>
        <v>0</v>
      </c>
    </row>
    <row r="1260" spans="1:12" x14ac:dyDescent="0.25">
      <c r="A1260" s="46">
        <v>2</v>
      </c>
      <c r="B1260" s="46" t="str">
        <f>IF(TRIM(I1260)&lt;&gt;"",COUNTA($I$6:I1260),"")</f>
        <v/>
      </c>
      <c r="C1260" s="297" t="s">
        <v>236</v>
      </c>
      <c r="D1260" s="47" t="s">
        <v>2113</v>
      </c>
      <c r="E1260" s="83" t="s">
        <v>237</v>
      </c>
      <c r="F1260" s="84"/>
      <c r="G1260" s="48"/>
      <c r="H1260" s="49"/>
      <c r="I1260" s="50"/>
      <c r="J1260" s="50">
        <f>ROUND(J1268+J1278+J1291+J20753+J1283,2)</f>
        <v>0</v>
      </c>
    </row>
    <row r="1261" spans="1:12" x14ac:dyDescent="0.25">
      <c r="A1261" s="53">
        <v>3</v>
      </c>
      <c r="B1261" s="53" t="str">
        <f>IF(TRIM(I1261)&lt;&gt;"",COUNTA($I$6:I1261),"")</f>
        <v/>
      </c>
      <c r="C1261" s="298" t="s">
        <v>236</v>
      </c>
      <c r="D1261" s="111" t="s">
        <v>2114</v>
      </c>
      <c r="E1261" s="88" t="s">
        <v>10</v>
      </c>
      <c r="F1261" s="88"/>
      <c r="G1261" s="90"/>
      <c r="H1261" s="91"/>
      <c r="I1261" s="103"/>
      <c r="J1261" s="205"/>
    </row>
    <row r="1262" spans="1:12" ht="45" x14ac:dyDescent="0.25">
      <c r="A1262" s="221"/>
      <c r="B1262" s="221" t="str">
        <f>IF(TRIM(I1262)&lt;&gt;"",COUNTA($I$6:I1262),"")</f>
        <v/>
      </c>
      <c r="C1262" s="307" t="s">
        <v>236</v>
      </c>
      <c r="D1262" s="238" t="s">
        <v>2123</v>
      </c>
      <c r="E1262" s="239" t="s">
        <v>22</v>
      </c>
      <c r="F1262" s="239"/>
      <c r="G1262" s="240"/>
      <c r="H1262" s="73"/>
      <c r="I1262" s="62"/>
      <c r="J1262" s="62" t="str">
        <f t="shared" ref="J1262:J1299" si="28">IF(ISNUMBER(H1262),ROUND(H1262*I1262,2),"")</f>
        <v/>
      </c>
    </row>
    <row r="1263" spans="1:12" ht="33.75" x14ac:dyDescent="0.25">
      <c r="A1263" s="221"/>
      <c r="B1263" s="221" t="str">
        <f>IF(TRIM(I1263)&lt;&gt;"",COUNTA($I$6:I1263),"")</f>
        <v/>
      </c>
      <c r="C1263" s="307" t="s">
        <v>236</v>
      </c>
      <c r="D1263" s="238" t="s">
        <v>2124</v>
      </c>
      <c r="E1263" s="239" t="s">
        <v>17</v>
      </c>
      <c r="F1263" s="239"/>
      <c r="G1263" s="240"/>
      <c r="H1263" s="73"/>
      <c r="I1263" s="62"/>
      <c r="J1263" s="62" t="str">
        <f t="shared" si="28"/>
        <v/>
      </c>
    </row>
    <row r="1264" spans="1:12" ht="45" x14ac:dyDescent="0.25">
      <c r="A1264" s="221"/>
      <c r="B1264" s="221" t="str">
        <f>IF(TRIM(I1264)&lt;&gt;"",COUNTA($I$6:I1264),"")</f>
        <v/>
      </c>
      <c r="C1264" s="307" t="s">
        <v>236</v>
      </c>
      <c r="D1264" s="238" t="s">
        <v>2125</v>
      </c>
      <c r="E1264" s="239" t="s">
        <v>18</v>
      </c>
      <c r="F1264" s="239"/>
      <c r="G1264" s="240"/>
      <c r="H1264" s="73"/>
      <c r="I1264" s="62"/>
      <c r="J1264" s="62" t="str">
        <f t="shared" si="28"/>
        <v/>
      </c>
    </row>
    <row r="1265" spans="1:10" ht="22.5" x14ac:dyDescent="0.25">
      <c r="A1265" s="221"/>
      <c r="B1265" s="221" t="str">
        <f>IF(TRIM(I1265)&lt;&gt;"",COUNTA($I$6:I1265),"")</f>
        <v/>
      </c>
      <c r="C1265" s="307" t="s">
        <v>236</v>
      </c>
      <c r="D1265" s="238" t="s">
        <v>2126</v>
      </c>
      <c r="E1265" s="239" t="s">
        <v>19</v>
      </c>
      <c r="F1265" s="239"/>
      <c r="G1265" s="240"/>
      <c r="H1265" s="73"/>
      <c r="I1265" s="62"/>
      <c r="J1265" s="62" t="str">
        <f t="shared" si="28"/>
        <v/>
      </c>
    </row>
    <row r="1266" spans="1:10" ht="45" x14ac:dyDescent="0.25">
      <c r="A1266" s="221"/>
      <c r="B1266" s="221" t="str">
        <f>IF(TRIM(I1266)&lt;&gt;"",COUNTA($I$6:I1266),"")</f>
        <v/>
      </c>
      <c r="C1266" s="307" t="s">
        <v>236</v>
      </c>
      <c r="D1266" s="238" t="s">
        <v>2127</v>
      </c>
      <c r="E1266" s="239" t="s">
        <v>238</v>
      </c>
      <c r="F1266" s="239"/>
      <c r="G1266" s="240"/>
      <c r="H1266" s="73"/>
      <c r="I1266" s="62"/>
      <c r="J1266" s="62" t="str">
        <f t="shared" si="28"/>
        <v/>
      </c>
    </row>
    <row r="1267" spans="1:10" ht="22.5" x14ac:dyDescent="0.25">
      <c r="A1267" s="221"/>
      <c r="B1267" s="221" t="str">
        <f>IF(TRIM(I1267)&lt;&gt;"",COUNTA($I$6:I1267),"")</f>
        <v/>
      </c>
      <c r="C1267" s="307" t="s">
        <v>236</v>
      </c>
      <c r="D1267" s="238" t="s">
        <v>2128</v>
      </c>
      <c r="E1267" s="239" t="s">
        <v>239</v>
      </c>
      <c r="F1267" s="239"/>
      <c r="G1267" s="240"/>
      <c r="H1267" s="73"/>
      <c r="I1267" s="62"/>
      <c r="J1267" s="62" t="str">
        <f t="shared" si="28"/>
        <v/>
      </c>
    </row>
    <row r="1268" spans="1:10" x14ac:dyDescent="0.25">
      <c r="A1268" s="53">
        <v>3</v>
      </c>
      <c r="B1268" s="53" t="str">
        <f>IF(TRIM(I1268)&lt;&gt;"",COUNTA($I$6:I1268),"")</f>
        <v/>
      </c>
      <c r="C1268" s="298" t="s">
        <v>236</v>
      </c>
      <c r="D1268" s="111" t="s">
        <v>2115</v>
      </c>
      <c r="E1268" s="88" t="s">
        <v>2116</v>
      </c>
      <c r="F1268" s="88"/>
      <c r="G1268" s="90"/>
      <c r="H1268" s="91"/>
      <c r="I1268" s="103"/>
      <c r="J1268" s="205">
        <f>ROUND(SUM(J1269:J1277),2)</f>
        <v>0</v>
      </c>
    </row>
    <row r="1269" spans="1:10" ht="371.25" x14ac:dyDescent="0.25">
      <c r="A1269" s="58"/>
      <c r="B1269" s="58">
        <f>IF(TRIM(I1269)&lt;&gt;"",COUNTA($I$6:I1269),"")</f>
        <v>1038</v>
      </c>
      <c r="C1269" s="266" t="s">
        <v>236</v>
      </c>
      <c r="D1269" s="59" t="s">
        <v>2129</v>
      </c>
      <c r="E1269" s="66" t="s">
        <v>2130</v>
      </c>
      <c r="F1269" s="66" t="s">
        <v>240</v>
      </c>
      <c r="G1269" s="60" t="s">
        <v>1</v>
      </c>
      <c r="H1269" s="61">
        <v>13</v>
      </c>
      <c r="I1269" s="4">
        <v>0</v>
      </c>
      <c r="J1269" s="241">
        <f t="shared" si="28"/>
        <v>0</v>
      </c>
    </row>
    <row r="1270" spans="1:10" ht="45" x14ac:dyDescent="0.25">
      <c r="A1270" s="58"/>
      <c r="B1270" s="58">
        <f>IF(TRIM(I1270)&lt;&gt;"",COUNTA($I$6:I1270),"")</f>
        <v>1039</v>
      </c>
      <c r="C1270" s="299" t="s">
        <v>236</v>
      </c>
      <c r="D1270" s="59" t="s">
        <v>2131</v>
      </c>
      <c r="E1270" s="63" t="s">
        <v>241</v>
      </c>
      <c r="F1270" s="63" t="s">
        <v>242</v>
      </c>
      <c r="G1270" s="64" t="s">
        <v>1</v>
      </c>
      <c r="H1270" s="65">
        <v>13</v>
      </c>
      <c r="I1270" s="5">
        <v>0</v>
      </c>
      <c r="J1270" s="241">
        <f t="shared" si="28"/>
        <v>0</v>
      </c>
    </row>
    <row r="1271" spans="1:10" ht="33.75" x14ac:dyDescent="0.25">
      <c r="A1271" s="58"/>
      <c r="B1271" s="58">
        <f>IF(TRIM(I1271)&lt;&gt;"",COUNTA($I$6:I1271),"")</f>
        <v>1040</v>
      </c>
      <c r="C1271" s="299" t="s">
        <v>236</v>
      </c>
      <c r="D1271" s="59" t="s">
        <v>2132</v>
      </c>
      <c r="E1271" s="63" t="s">
        <v>243</v>
      </c>
      <c r="F1271" s="63" t="s">
        <v>244</v>
      </c>
      <c r="G1271" s="64" t="s">
        <v>1</v>
      </c>
      <c r="H1271" s="65">
        <v>7</v>
      </c>
      <c r="I1271" s="5">
        <v>0</v>
      </c>
      <c r="J1271" s="241">
        <f t="shared" si="28"/>
        <v>0</v>
      </c>
    </row>
    <row r="1272" spans="1:10" ht="371.25" x14ac:dyDescent="0.25">
      <c r="A1272" s="58"/>
      <c r="B1272" s="58">
        <f>IF(TRIM(I1272)&lt;&gt;"",COUNTA($I$6:I1272),"")</f>
        <v>1041</v>
      </c>
      <c r="C1272" s="299" t="s">
        <v>236</v>
      </c>
      <c r="D1272" s="59" t="s">
        <v>2133</v>
      </c>
      <c r="E1272" s="63" t="s">
        <v>2134</v>
      </c>
      <c r="F1272" s="63" t="s">
        <v>245</v>
      </c>
      <c r="G1272" s="64" t="s">
        <v>1</v>
      </c>
      <c r="H1272" s="65">
        <v>18</v>
      </c>
      <c r="I1272" s="5">
        <v>0</v>
      </c>
      <c r="J1272" s="241">
        <f t="shared" si="28"/>
        <v>0</v>
      </c>
    </row>
    <row r="1273" spans="1:10" ht="22.5" x14ac:dyDescent="0.25">
      <c r="A1273" s="58"/>
      <c r="B1273" s="58">
        <f>IF(TRIM(I1273)&lt;&gt;"",COUNTA($I$6:I1273),"")</f>
        <v>1042</v>
      </c>
      <c r="C1273" s="299" t="s">
        <v>236</v>
      </c>
      <c r="D1273" s="59" t="s">
        <v>2135</v>
      </c>
      <c r="E1273" s="63" t="s">
        <v>246</v>
      </c>
      <c r="F1273" s="63" t="s">
        <v>247</v>
      </c>
      <c r="G1273" s="64" t="s">
        <v>1</v>
      </c>
      <c r="H1273" s="65">
        <v>18</v>
      </c>
      <c r="I1273" s="5">
        <v>0</v>
      </c>
      <c r="J1273" s="241">
        <f t="shared" si="28"/>
        <v>0</v>
      </c>
    </row>
    <row r="1274" spans="1:10" ht="45" x14ac:dyDescent="0.25">
      <c r="A1274" s="58"/>
      <c r="B1274" s="58">
        <f>IF(TRIM(I1274)&lt;&gt;"",COUNTA($I$6:I1274),"")</f>
        <v>1043</v>
      </c>
      <c r="C1274" s="299" t="s">
        <v>236</v>
      </c>
      <c r="D1274" s="59" t="s">
        <v>2136</v>
      </c>
      <c r="E1274" s="63" t="s">
        <v>248</v>
      </c>
      <c r="F1274" s="63" t="s">
        <v>249</v>
      </c>
      <c r="G1274" s="64" t="s">
        <v>1</v>
      </c>
      <c r="H1274" s="65">
        <v>21</v>
      </c>
      <c r="I1274" s="5">
        <v>0</v>
      </c>
      <c r="J1274" s="241">
        <f t="shared" si="28"/>
        <v>0</v>
      </c>
    </row>
    <row r="1275" spans="1:10" ht="33.75" x14ac:dyDescent="0.25">
      <c r="A1275" s="58"/>
      <c r="B1275" s="58">
        <f>IF(TRIM(I1275)&lt;&gt;"",COUNTA($I$6:I1275),"")</f>
        <v>1044</v>
      </c>
      <c r="C1275" s="299" t="s">
        <v>236</v>
      </c>
      <c r="D1275" s="59" t="s">
        <v>2137</v>
      </c>
      <c r="E1275" s="63" t="s">
        <v>250</v>
      </c>
      <c r="F1275" s="63" t="s">
        <v>251</v>
      </c>
      <c r="G1275" s="64" t="s">
        <v>1</v>
      </c>
      <c r="H1275" s="65">
        <v>5</v>
      </c>
      <c r="I1275" s="5">
        <v>0</v>
      </c>
      <c r="J1275" s="241">
        <f t="shared" si="28"/>
        <v>0</v>
      </c>
    </row>
    <row r="1276" spans="1:10" ht="22.5" x14ac:dyDescent="0.25">
      <c r="A1276" s="58"/>
      <c r="B1276" s="58">
        <f>IF(TRIM(I1276)&lt;&gt;"",COUNTA($I$6:I1276),"")</f>
        <v>1045</v>
      </c>
      <c r="C1276" s="299" t="s">
        <v>236</v>
      </c>
      <c r="D1276" s="59" t="s">
        <v>2138</v>
      </c>
      <c r="E1276" s="63" t="s">
        <v>252</v>
      </c>
      <c r="F1276" s="63"/>
      <c r="G1276" s="64" t="s">
        <v>2</v>
      </c>
      <c r="H1276" s="65">
        <v>1</v>
      </c>
      <c r="I1276" s="5">
        <v>0</v>
      </c>
      <c r="J1276" s="241">
        <f t="shared" si="28"/>
        <v>0</v>
      </c>
    </row>
    <row r="1277" spans="1:10" x14ac:dyDescent="0.25">
      <c r="A1277" s="58"/>
      <c r="B1277" s="58">
        <f>IF(TRIM(I1277)&lt;&gt;"",COUNTA($I$6:I1277),"")</f>
        <v>1046</v>
      </c>
      <c r="C1277" s="299" t="s">
        <v>236</v>
      </c>
      <c r="D1277" s="59" t="s">
        <v>2139</v>
      </c>
      <c r="E1277" s="63" t="s">
        <v>253</v>
      </c>
      <c r="F1277" s="63"/>
      <c r="G1277" s="64" t="s">
        <v>2</v>
      </c>
      <c r="H1277" s="65">
        <v>1</v>
      </c>
      <c r="I1277" s="5">
        <v>0</v>
      </c>
      <c r="J1277" s="241">
        <f t="shared" si="28"/>
        <v>0</v>
      </c>
    </row>
    <row r="1278" spans="1:10" x14ac:dyDescent="0.25">
      <c r="A1278" s="53">
        <v>3</v>
      </c>
      <c r="B1278" s="53" t="str">
        <f>IF(TRIM(I1278)&lt;&gt;"",COUNTA($I$6:I1278),"")</f>
        <v/>
      </c>
      <c r="C1278" s="298" t="s">
        <v>236</v>
      </c>
      <c r="D1278" s="111" t="s">
        <v>2117</v>
      </c>
      <c r="E1278" s="88" t="s">
        <v>2118</v>
      </c>
      <c r="F1278" s="88"/>
      <c r="G1278" s="90"/>
      <c r="H1278" s="91"/>
      <c r="I1278" s="103"/>
      <c r="J1278" s="205">
        <f>ROUND(SUM(J1279:J1282),2)</f>
        <v>0</v>
      </c>
    </row>
    <row r="1279" spans="1:10" ht="258.75" x14ac:dyDescent="0.25">
      <c r="A1279" s="58"/>
      <c r="B1279" s="58">
        <f>IF(TRIM(I1279)&lt;&gt;"",COUNTA($I$6:I1279),"")</f>
        <v>1047</v>
      </c>
      <c r="C1279" s="266" t="s">
        <v>236</v>
      </c>
      <c r="D1279" s="59" t="s">
        <v>2140</v>
      </c>
      <c r="E1279" s="66" t="s">
        <v>2513</v>
      </c>
      <c r="F1279" s="66" t="s">
        <v>254</v>
      </c>
      <c r="G1279" s="64" t="s">
        <v>2</v>
      </c>
      <c r="H1279" s="61">
        <v>1</v>
      </c>
      <c r="I1279" s="4">
        <v>0</v>
      </c>
      <c r="J1279" s="241">
        <f t="shared" si="28"/>
        <v>0</v>
      </c>
    </row>
    <row r="1280" spans="1:10" ht="135" x14ac:dyDescent="0.25">
      <c r="A1280" s="58"/>
      <c r="B1280" s="58">
        <f>IF(TRIM(I1280)&lt;&gt;"",COUNTA($I$6:I1280),"")</f>
        <v>1048</v>
      </c>
      <c r="C1280" s="266" t="s">
        <v>236</v>
      </c>
      <c r="D1280" s="59" t="s">
        <v>2141</v>
      </c>
      <c r="E1280" s="66" t="s">
        <v>2514</v>
      </c>
      <c r="F1280" s="66" t="s">
        <v>255</v>
      </c>
      <c r="G1280" s="64" t="s">
        <v>2</v>
      </c>
      <c r="H1280" s="61">
        <v>1</v>
      </c>
      <c r="I1280" s="4">
        <v>0</v>
      </c>
      <c r="J1280" s="241">
        <f t="shared" si="28"/>
        <v>0</v>
      </c>
    </row>
    <row r="1281" spans="1:10" ht="67.5" x14ac:dyDescent="0.25">
      <c r="A1281" s="58"/>
      <c r="B1281" s="58">
        <f>IF(TRIM(I1281)&lt;&gt;"",COUNTA($I$6:I1281),"")</f>
        <v>1049</v>
      </c>
      <c r="C1281" s="266" t="s">
        <v>236</v>
      </c>
      <c r="D1281" s="59" t="s">
        <v>2142</v>
      </c>
      <c r="E1281" s="66" t="s">
        <v>256</v>
      </c>
      <c r="F1281" s="66" t="s">
        <v>257</v>
      </c>
      <c r="G1281" s="64" t="s">
        <v>2</v>
      </c>
      <c r="H1281" s="61">
        <v>1</v>
      </c>
      <c r="I1281" s="4">
        <v>0</v>
      </c>
      <c r="J1281" s="241">
        <f t="shared" si="28"/>
        <v>0</v>
      </c>
    </row>
    <row r="1282" spans="1:10" x14ac:dyDescent="0.25">
      <c r="A1282" s="58"/>
      <c r="B1282" s="58">
        <f>IF(TRIM(I1282)&lt;&gt;"",COUNTA($I$6:I1282),"")</f>
        <v>1050</v>
      </c>
      <c r="C1282" s="266" t="s">
        <v>236</v>
      </c>
      <c r="D1282" s="59" t="s">
        <v>2143</v>
      </c>
      <c r="E1282" s="66" t="s">
        <v>253</v>
      </c>
      <c r="F1282" s="66"/>
      <c r="G1282" s="64" t="s">
        <v>2</v>
      </c>
      <c r="H1282" s="61">
        <v>1</v>
      </c>
      <c r="I1282" s="4">
        <v>0</v>
      </c>
      <c r="J1282" s="241">
        <f t="shared" si="28"/>
        <v>0</v>
      </c>
    </row>
    <row r="1283" spans="1:10" x14ac:dyDescent="0.25">
      <c r="A1283" s="53">
        <v>3</v>
      </c>
      <c r="B1283" s="53" t="str">
        <f>IF(TRIM(I1283)&lt;&gt;"",COUNTA($I$6:I1283),"")</f>
        <v/>
      </c>
      <c r="C1283" s="298" t="s">
        <v>236</v>
      </c>
      <c r="D1283" s="111" t="s">
        <v>2119</v>
      </c>
      <c r="E1283" s="88" t="s">
        <v>2120</v>
      </c>
      <c r="F1283" s="88"/>
      <c r="G1283" s="90"/>
      <c r="H1283" s="91"/>
      <c r="I1283" s="103"/>
      <c r="J1283" s="205">
        <f>ROUND(SUM(J1284:J1290),2)</f>
        <v>0</v>
      </c>
    </row>
    <row r="1284" spans="1:10" ht="67.5" x14ac:dyDescent="0.25">
      <c r="A1284" s="221"/>
      <c r="B1284" s="221" t="str">
        <f>IF(TRIM(I1284)&lt;&gt;"",COUNTA($I$6:I1284),"")</f>
        <v/>
      </c>
      <c r="C1284" s="307" t="s">
        <v>236</v>
      </c>
      <c r="D1284" s="238" t="s">
        <v>2144</v>
      </c>
      <c r="E1284" s="239" t="s">
        <v>258</v>
      </c>
      <c r="F1284" s="239"/>
      <c r="G1284" s="240"/>
      <c r="H1284" s="73"/>
      <c r="I1284" s="62"/>
      <c r="J1284" s="62" t="str">
        <f t="shared" si="28"/>
        <v/>
      </c>
    </row>
    <row r="1285" spans="1:10" x14ac:dyDescent="0.25">
      <c r="A1285" s="58"/>
      <c r="B1285" s="58">
        <f>IF(TRIM(I1285)&lt;&gt;"",COUNTA($I$6:I1285),"")</f>
        <v>1051</v>
      </c>
      <c r="C1285" s="266" t="s">
        <v>236</v>
      </c>
      <c r="D1285" s="59" t="s">
        <v>2145</v>
      </c>
      <c r="E1285" s="66" t="s">
        <v>2146</v>
      </c>
      <c r="F1285" s="66"/>
      <c r="G1285" s="64" t="s">
        <v>26</v>
      </c>
      <c r="H1285" s="61">
        <v>2200</v>
      </c>
      <c r="I1285" s="4">
        <v>0</v>
      </c>
      <c r="J1285" s="241">
        <f t="shared" si="28"/>
        <v>0</v>
      </c>
    </row>
    <row r="1286" spans="1:10" x14ac:dyDescent="0.25">
      <c r="A1286" s="58"/>
      <c r="B1286" s="58">
        <f>IF(TRIM(I1286)&lt;&gt;"",COUNTA($I$6:I1286),"")</f>
        <v>1052</v>
      </c>
      <c r="C1286" s="266" t="s">
        <v>236</v>
      </c>
      <c r="D1286" s="59" t="s">
        <v>2147</v>
      </c>
      <c r="E1286" s="66" t="s">
        <v>2148</v>
      </c>
      <c r="F1286" s="66"/>
      <c r="G1286" s="64" t="s">
        <v>26</v>
      </c>
      <c r="H1286" s="61">
        <v>1300</v>
      </c>
      <c r="I1286" s="4">
        <v>0</v>
      </c>
      <c r="J1286" s="241">
        <f t="shared" si="28"/>
        <v>0</v>
      </c>
    </row>
    <row r="1287" spans="1:10" ht="22.5" x14ac:dyDescent="0.25">
      <c r="A1287" s="58"/>
      <c r="B1287" s="58">
        <f>IF(TRIM(I1287)&lt;&gt;"",COUNTA($I$6:I1287),"")</f>
        <v>1053</v>
      </c>
      <c r="C1287" s="266" t="s">
        <v>236</v>
      </c>
      <c r="D1287" s="59" t="s">
        <v>2149</v>
      </c>
      <c r="E1287" s="66" t="s">
        <v>259</v>
      </c>
      <c r="F1287" s="66"/>
      <c r="G1287" s="64" t="s">
        <v>26</v>
      </c>
      <c r="H1287" s="61">
        <v>950</v>
      </c>
      <c r="I1287" s="4">
        <v>0</v>
      </c>
      <c r="J1287" s="241">
        <f t="shared" si="28"/>
        <v>0</v>
      </c>
    </row>
    <row r="1288" spans="1:10" ht="33.75" x14ac:dyDescent="0.25">
      <c r="A1288" s="58"/>
      <c r="B1288" s="58">
        <f>IF(TRIM(I1288)&lt;&gt;"",COUNTA($I$6:I1288),"")</f>
        <v>1054</v>
      </c>
      <c r="C1288" s="266" t="s">
        <v>236</v>
      </c>
      <c r="D1288" s="59" t="s">
        <v>2150</v>
      </c>
      <c r="E1288" s="66" t="s">
        <v>260</v>
      </c>
      <c r="F1288" s="66"/>
      <c r="G1288" s="64" t="s">
        <v>2</v>
      </c>
      <c r="H1288" s="61">
        <v>62</v>
      </c>
      <c r="I1288" s="4">
        <v>0</v>
      </c>
      <c r="J1288" s="241">
        <f t="shared" si="28"/>
        <v>0</v>
      </c>
    </row>
    <row r="1289" spans="1:10" ht="33.75" x14ac:dyDescent="0.25">
      <c r="A1289" s="58"/>
      <c r="B1289" s="58">
        <f>IF(TRIM(I1289)&lt;&gt;"",COUNTA($I$6:I1289),"")</f>
        <v>1055</v>
      </c>
      <c r="C1289" s="266" t="s">
        <v>236</v>
      </c>
      <c r="D1289" s="59" t="s">
        <v>2151</v>
      </c>
      <c r="E1289" s="66" t="s">
        <v>261</v>
      </c>
      <c r="F1289" s="66"/>
      <c r="G1289" s="64" t="s">
        <v>1</v>
      </c>
      <c r="H1289" s="61">
        <v>1</v>
      </c>
      <c r="I1289" s="4">
        <v>0</v>
      </c>
      <c r="J1289" s="241">
        <f t="shared" si="28"/>
        <v>0</v>
      </c>
    </row>
    <row r="1290" spans="1:10" ht="22.5" x14ac:dyDescent="0.25">
      <c r="A1290" s="58"/>
      <c r="B1290" s="58">
        <f>IF(TRIM(I1290)&lt;&gt;"",COUNTA($I$6:I1290),"")</f>
        <v>1056</v>
      </c>
      <c r="C1290" s="266" t="s">
        <v>236</v>
      </c>
      <c r="D1290" s="59" t="s">
        <v>2152</v>
      </c>
      <c r="E1290" s="66" t="s">
        <v>262</v>
      </c>
      <c r="F1290" s="66"/>
      <c r="G1290" s="64" t="s">
        <v>2</v>
      </c>
      <c r="H1290" s="61">
        <v>1</v>
      </c>
      <c r="I1290" s="4">
        <v>0</v>
      </c>
      <c r="J1290" s="241">
        <f t="shared" si="28"/>
        <v>0</v>
      </c>
    </row>
    <row r="1291" spans="1:10" x14ac:dyDescent="0.25">
      <c r="A1291" s="53">
        <v>3</v>
      </c>
      <c r="B1291" s="53" t="str">
        <f>IF(TRIM(I1291)&lt;&gt;"",COUNTA($I$6:I1291),"")</f>
        <v/>
      </c>
      <c r="C1291" s="298" t="s">
        <v>236</v>
      </c>
      <c r="D1291" s="111" t="s">
        <v>2121</v>
      </c>
      <c r="E1291" s="88" t="s">
        <v>2122</v>
      </c>
      <c r="F1291" s="88"/>
      <c r="G1291" s="90"/>
      <c r="H1291" s="91"/>
      <c r="I1291" s="103"/>
      <c r="J1291" s="205">
        <f>ROUND(SUM(J1292:J1299),2)</f>
        <v>0</v>
      </c>
    </row>
    <row r="1292" spans="1:10" ht="22.5" x14ac:dyDescent="0.25">
      <c r="A1292" s="58"/>
      <c r="B1292" s="58">
        <f>IF(TRIM(I1292)&lt;&gt;"",COUNTA($I$6:I1292),"")</f>
        <v>1057</v>
      </c>
      <c r="C1292" s="266" t="s">
        <v>236</v>
      </c>
      <c r="D1292" s="59" t="s">
        <v>2153</v>
      </c>
      <c r="E1292" s="66" t="s">
        <v>263</v>
      </c>
      <c r="F1292" s="66"/>
      <c r="G1292" s="64" t="s">
        <v>2</v>
      </c>
      <c r="H1292" s="61">
        <v>1</v>
      </c>
      <c r="I1292" s="4">
        <v>0</v>
      </c>
      <c r="J1292" s="241">
        <f t="shared" si="28"/>
        <v>0</v>
      </c>
    </row>
    <row r="1293" spans="1:10" ht="22.5" x14ac:dyDescent="0.25">
      <c r="A1293" s="58"/>
      <c r="B1293" s="58">
        <f>IF(TRIM(I1293)&lt;&gt;"",COUNTA($I$6:I1293),"")</f>
        <v>1058</v>
      </c>
      <c r="C1293" s="266" t="s">
        <v>236</v>
      </c>
      <c r="D1293" s="59" t="s">
        <v>2154</v>
      </c>
      <c r="E1293" s="66" t="s">
        <v>264</v>
      </c>
      <c r="F1293" s="66"/>
      <c r="G1293" s="64" t="s">
        <v>2</v>
      </c>
      <c r="H1293" s="61">
        <v>1</v>
      </c>
      <c r="I1293" s="4">
        <v>0</v>
      </c>
      <c r="J1293" s="241">
        <f t="shared" si="28"/>
        <v>0</v>
      </c>
    </row>
    <row r="1294" spans="1:10" x14ac:dyDescent="0.25">
      <c r="A1294" s="58"/>
      <c r="B1294" s="58">
        <f>IF(TRIM(I1294)&lt;&gt;"",COUNTA($I$6:I1294),"")</f>
        <v>1059</v>
      </c>
      <c r="C1294" s="266" t="s">
        <v>236</v>
      </c>
      <c r="D1294" s="59" t="s">
        <v>2155</v>
      </c>
      <c r="E1294" s="66" t="s">
        <v>265</v>
      </c>
      <c r="F1294" s="66"/>
      <c r="G1294" s="64" t="s">
        <v>2</v>
      </c>
      <c r="H1294" s="61">
        <v>41</v>
      </c>
      <c r="I1294" s="4">
        <v>0</v>
      </c>
      <c r="J1294" s="241">
        <f t="shared" si="28"/>
        <v>0</v>
      </c>
    </row>
    <row r="1295" spans="1:10" ht="22.5" x14ac:dyDescent="0.25">
      <c r="A1295" s="58"/>
      <c r="B1295" s="58">
        <f>IF(TRIM(I1295)&lt;&gt;"",COUNTA($I$6:I1295),"")</f>
        <v>1060</v>
      </c>
      <c r="C1295" s="266" t="s">
        <v>236</v>
      </c>
      <c r="D1295" s="59" t="s">
        <v>2156</v>
      </c>
      <c r="E1295" s="66" t="s">
        <v>266</v>
      </c>
      <c r="F1295" s="66"/>
      <c r="G1295" s="64" t="s">
        <v>2</v>
      </c>
      <c r="H1295" s="61">
        <v>21</v>
      </c>
      <c r="I1295" s="4">
        <v>0</v>
      </c>
      <c r="J1295" s="241">
        <f t="shared" si="28"/>
        <v>0</v>
      </c>
    </row>
    <row r="1296" spans="1:10" ht="33.75" x14ac:dyDescent="0.25">
      <c r="A1296" s="58"/>
      <c r="B1296" s="58">
        <f>IF(TRIM(I1296)&lt;&gt;"",COUNTA($I$6:I1296),"")</f>
        <v>1061</v>
      </c>
      <c r="C1296" s="266" t="s">
        <v>236</v>
      </c>
      <c r="D1296" s="59" t="s">
        <v>2157</v>
      </c>
      <c r="E1296" s="66" t="s">
        <v>267</v>
      </c>
      <c r="F1296" s="66"/>
      <c r="G1296" s="64" t="s">
        <v>2</v>
      </c>
      <c r="H1296" s="61">
        <v>1</v>
      </c>
      <c r="I1296" s="4">
        <v>0</v>
      </c>
      <c r="J1296" s="241">
        <f t="shared" si="28"/>
        <v>0</v>
      </c>
    </row>
    <row r="1297" spans="1:13" x14ac:dyDescent="0.25">
      <c r="A1297" s="58"/>
      <c r="B1297" s="58">
        <f>IF(TRIM(I1297)&lt;&gt;"",COUNTA($I$6:I1297),"")</f>
        <v>1062</v>
      </c>
      <c r="C1297" s="266" t="s">
        <v>236</v>
      </c>
      <c r="D1297" s="59" t="s">
        <v>2158</v>
      </c>
      <c r="E1297" s="66" t="s">
        <v>268</v>
      </c>
      <c r="F1297" s="66"/>
      <c r="G1297" s="64" t="s">
        <v>2</v>
      </c>
      <c r="H1297" s="61">
        <v>1</v>
      </c>
      <c r="I1297" s="4">
        <v>0</v>
      </c>
      <c r="J1297" s="241">
        <f t="shared" si="28"/>
        <v>0</v>
      </c>
    </row>
    <row r="1298" spans="1:13" ht="90" x14ac:dyDescent="0.25">
      <c r="A1298" s="58"/>
      <c r="B1298" s="58">
        <f>IF(TRIM(I1298)&lt;&gt;"",COUNTA($I$6:I1298),"")</f>
        <v>1063</v>
      </c>
      <c r="C1298" s="266" t="s">
        <v>236</v>
      </c>
      <c r="D1298" s="59" t="s">
        <v>2159</v>
      </c>
      <c r="E1298" s="66" t="s">
        <v>269</v>
      </c>
      <c r="F1298" s="66"/>
      <c r="G1298" s="64" t="s">
        <v>2</v>
      </c>
      <c r="H1298" s="61">
        <v>1</v>
      </c>
      <c r="I1298" s="4">
        <v>0</v>
      </c>
      <c r="J1298" s="241">
        <f t="shared" si="28"/>
        <v>0</v>
      </c>
    </row>
    <row r="1299" spans="1:13" ht="22.5" x14ac:dyDescent="0.25">
      <c r="A1299" s="58"/>
      <c r="B1299" s="58">
        <f>IF(TRIM(I1299)&lt;&gt;"",COUNTA($I$6:I1299),"")</f>
        <v>1064</v>
      </c>
      <c r="C1299" s="266" t="s">
        <v>236</v>
      </c>
      <c r="D1299" s="59" t="s">
        <v>2160</v>
      </c>
      <c r="E1299" s="66" t="s">
        <v>270</v>
      </c>
      <c r="F1299" s="66"/>
      <c r="G1299" s="64" t="s">
        <v>2</v>
      </c>
      <c r="H1299" s="61">
        <v>5</v>
      </c>
      <c r="I1299" s="4">
        <v>0</v>
      </c>
      <c r="J1299" s="241">
        <f t="shared" si="28"/>
        <v>0</v>
      </c>
    </row>
    <row r="1300" spans="1:13" x14ac:dyDescent="0.25">
      <c r="A1300" s="40">
        <v>1</v>
      </c>
      <c r="B1300" s="40" t="str">
        <f>IF(TRIM(I1300)&lt;&gt;"",COUNTA($I$6:I1300),"")</f>
        <v/>
      </c>
      <c r="C1300" s="296"/>
      <c r="D1300" s="313" t="s">
        <v>3081</v>
      </c>
      <c r="E1300" s="319" t="s">
        <v>3133</v>
      </c>
      <c r="F1300" s="332"/>
      <c r="G1300" s="342"/>
      <c r="H1300" s="344"/>
      <c r="I1300" s="345"/>
      <c r="J1300" s="346">
        <f>ROUND(J1301+J1334+J1349+J1354,2)</f>
        <v>0</v>
      </c>
      <c r="K1300" s="242"/>
      <c r="L1300" s="242"/>
    </row>
    <row r="1301" spans="1:13" ht="22.5" x14ac:dyDescent="0.25">
      <c r="A1301" s="46">
        <v>2</v>
      </c>
      <c r="B1301" s="46" t="str">
        <f>IF(TRIM(I1301)&lt;&gt;"",COUNTA($I$6:I1301),"")</f>
        <v/>
      </c>
      <c r="C1301" s="297"/>
      <c r="D1301" s="47"/>
      <c r="E1301" s="83" t="s">
        <v>2161</v>
      </c>
      <c r="F1301" s="84"/>
      <c r="G1301" s="48"/>
      <c r="H1301" s="49"/>
      <c r="I1301" s="50"/>
      <c r="J1301" s="50">
        <f>ROUND(J1302+J1320+J1326,2)</f>
        <v>0</v>
      </c>
      <c r="K1301" s="242"/>
      <c r="L1301" s="242"/>
    </row>
    <row r="1302" spans="1:13" ht="22.5" x14ac:dyDescent="0.25">
      <c r="A1302" s="53">
        <v>3</v>
      </c>
      <c r="B1302" s="53" t="str">
        <f>IF(TRIM(I1302)&lt;&gt;"",COUNTA($I$6:I1302),"")</f>
        <v/>
      </c>
      <c r="C1302" s="298"/>
      <c r="D1302" s="111"/>
      <c r="E1302" s="88" t="s">
        <v>2162</v>
      </c>
      <c r="F1302" s="88"/>
      <c r="G1302" s="90"/>
      <c r="H1302" s="91"/>
      <c r="I1302" s="103"/>
      <c r="J1302" s="205">
        <f>ROUND(SUM(J1303:J1319),2)</f>
        <v>0</v>
      </c>
      <c r="K1302" s="242"/>
      <c r="L1302" s="242"/>
    </row>
    <row r="1303" spans="1:13" ht="33.75" x14ac:dyDescent="0.25">
      <c r="A1303" s="221"/>
      <c r="B1303" s="221">
        <f>IF(TRIM(I1303)&lt;&gt;"",COUNTA($I$6:I1303),"")</f>
        <v>1065</v>
      </c>
      <c r="C1303" s="310"/>
      <c r="D1303" s="317"/>
      <c r="E1303" s="243" t="s">
        <v>2163</v>
      </c>
      <c r="F1303" s="243"/>
      <c r="G1303" s="244" t="s">
        <v>2</v>
      </c>
      <c r="H1303" s="245">
        <v>1</v>
      </c>
      <c r="I1303" s="4">
        <v>0</v>
      </c>
      <c r="J1303" s="246">
        <f t="shared" ref="J1303:J1353" si="29">IF(ISNUMBER(H1303),ROUND(H1303*I1303,2),"")</f>
        <v>0</v>
      </c>
      <c r="K1303" s="247"/>
      <c r="L1303" s="247"/>
      <c r="M1303" s="23"/>
    </row>
    <row r="1304" spans="1:13" ht="33.75" x14ac:dyDescent="0.25">
      <c r="A1304" s="58"/>
      <c r="B1304" s="58">
        <f>IF(TRIM(I1304)&lt;&gt;"",COUNTA($I$6:I1304),"")</f>
        <v>1066</v>
      </c>
      <c r="C1304" s="311"/>
      <c r="D1304" s="318"/>
      <c r="E1304" s="179" t="s">
        <v>2164</v>
      </c>
      <c r="F1304" s="179"/>
      <c r="G1304" s="175" t="s">
        <v>1897</v>
      </c>
      <c r="H1304" s="176">
        <v>3</v>
      </c>
      <c r="I1304" s="4">
        <v>0</v>
      </c>
      <c r="J1304" s="248">
        <f t="shared" si="29"/>
        <v>0</v>
      </c>
      <c r="K1304" s="242"/>
      <c r="L1304" s="242"/>
    </row>
    <row r="1305" spans="1:13" ht="33.75" x14ac:dyDescent="0.25">
      <c r="A1305" s="58"/>
      <c r="B1305" s="58">
        <f>IF(TRIM(I1305)&lt;&gt;"",COUNTA($I$6:I1305),"")</f>
        <v>1067</v>
      </c>
      <c r="C1305" s="311"/>
      <c r="D1305" s="318"/>
      <c r="E1305" s="179" t="s">
        <v>2165</v>
      </c>
      <c r="F1305" s="179"/>
      <c r="G1305" s="175" t="s">
        <v>403</v>
      </c>
      <c r="H1305" s="185">
        <v>19.499999999999996</v>
      </c>
      <c r="I1305" s="4">
        <v>0</v>
      </c>
      <c r="J1305" s="248">
        <f t="shared" si="29"/>
        <v>0</v>
      </c>
      <c r="K1305" s="242"/>
      <c r="L1305" s="242"/>
    </row>
    <row r="1306" spans="1:13" ht="22.5" x14ac:dyDescent="0.25">
      <c r="A1306" s="58"/>
      <c r="B1306" s="58">
        <f>IF(TRIM(I1306)&lt;&gt;"",COUNTA($I$6:I1306),"")</f>
        <v>1068</v>
      </c>
      <c r="C1306" s="311"/>
      <c r="D1306" s="318"/>
      <c r="E1306" s="179" t="s">
        <v>2166</v>
      </c>
      <c r="F1306" s="179"/>
      <c r="G1306" s="175" t="s">
        <v>446</v>
      </c>
      <c r="H1306" s="185">
        <v>6</v>
      </c>
      <c r="I1306" s="4">
        <v>0</v>
      </c>
      <c r="J1306" s="248">
        <f t="shared" si="29"/>
        <v>0</v>
      </c>
      <c r="K1306" s="242"/>
      <c r="L1306" s="242"/>
    </row>
    <row r="1307" spans="1:13" ht="45" x14ac:dyDescent="0.25">
      <c r="A1307" s="58"/>
      <c r="B1307" s="58">
        <f>IF(TRIM(I1307)&lt;&gt;"",COUNTA($I$6:I1307),"")</f>
        <v>1069</v>
      </c>
      <c r="C1307" s="311"/>
      <c r="D1307" s="318"/>
      <c r="E1307" s="179" t="s">
        <v>2167</v>
      </c>
      <c r="F1307" s="179"/>
      <c r="G1307" s="175" t="s">
        <v>403</v>
      </c>
      <c r="H1307" s="185">
        <v>0.72000000000000008</v>
      </c>
      <c r="I1307" s="4">
        <v>0</v>
      </c>
      <c r="J1307" s="248">
        <f t="shared" si="29"/>
        <v>0</v>
      </c>
      <c r="K1307" s="242"/>
      <c r="L1307" s="242"/>
    </row>
    <row r="1308" spans="1:13" ht="101.25" x14ac:dyDescent="0.25">
      <c r="A1308" s="58"/>
      <c r="B1308" s="58">
        <f>IF(TRIM(I1308)&lt;&gt;"",COUNTA($I$6:I1308),"")</f>
        <v>1070</v>
      </c>
      <c r="C1308" s="311"/>
      <c r="D1308" s="318"/>
      <c r="E1308" s="179" t="s">
        <v>2168</v>
      </c>
      <c r="F1308" s="179"/>
      <c r="G1308" s="175" t="s">
        <v>403</v>
      </c>
      <c r="H1308" s="185">
        <v>2.8800000000000003</v>
      </c>
      <c r="I1308" s="4">
        <v>0</v>
      </c>
      <c r="J1308" s="248">
        <f t="shared" si="29"/>
        <v>0</v>
      </c>
      <c r="K1308" s="242"/>
      <c r="L1308" s="242"/>
    </row>
    <row r="1309" spans="1:13" ht="45" x14ac:dyDescent="0.25">
      <c r="A1309" s="58"/>
      <c r="B1309" s="58">
        <f>IF(TRIM(I1309)&lt;&gt;"",COUNTA($I$6:I1309),"")</f>
        <v>1071</v>
      </c>
      <c r="C1309" s="311"/>
      <c r="D1309" s="318"/>
      <c r="E1309" s="179" t="s">
        <v>2169</v>
      </c>
      <c r="F1309" s="179"/>
      <c r="G1309" s="175" t="s">
        <v>403</v>
      </c>
      <c r="H1309" s="185">
        <v>15.899999999999997</v>
      </c>
      <c r="I1309" s="4">
        <v>0</v>
      </c>
      <c r="J1309" s="248">
        <f t="shared" si="29"/>
        <v>0</v>
      </c>
      <c r="K1309" s="242"/>
      <c r="L1309" s="242"/>
    </row>
    <row r="1310" spans="1:13" ht="22.5" x14ac:dyDescent="0.25">
      <c r="A1310" s="58"/>
      <c r="B1310" s="58">
        <f>IF(TRIM(I1310)&lt;&gt;"",COUNTA($I$6:I1310),"")</f>
        <v>1072</v>
      </c>
      <c r="C1310" s="311"/>
      <c r="D1310" s="318"/>
      <c r="E1310" s="249" t="s">
        <v>2170</v>
      </c>
      <c r="F1310" s="249"/>
      <c r="G1310" s="175" t="s">
        <v>403</v>
      </c>
      <c r="H1310" s="189">
        <v>3.6000000000000005</v>
      </c>
      <c r="I1310" s="4">
        <v>0</v>
      </c>
      <c r="J1310" s="248">
        <f t="shared" si="29"/>
        <v>0</v>
      </c>
      <c r="K1310" s="242"/>
      <c r="L1310" s="242"/>
    </row>
    <row r="1311" spans="1:13" ht="45" x14ac:dyDescent="0.25">
      <c r="A1311" s="58"/>
      <c r="B1311" s="58">
        <f>IF(TRIM(I1311)&lt;&gt;"",COUNTA($I$6:I1311),"")</f>
        <v>1073</v>
      </c>
      <c r="C1311" s="311"/>
      <c r="D1311" s="318"/>
      <c r="E1311" s="179" t="s">
        <v>2171</v>
      </c>
      <c r="F1311" s="179"/>
      <c r="G1311" s="175" t="s">
        <v>25</v>
      </c>
      <c r="H1311" s="176">
        <v>10</v>
      </c>
      <c r="I1311" s="4">
        <v>0</v>
      </c>
      <c r="J1311" s="248">
        <f t="shared" si="29"/>
        <v>0</v>
      </c>
      <c r="K1311" s="242"/>
      <c r="L1311" s="242"/>
    </row>
    <row r="1312" spans="1:13" x14ac:dyDescent="0.25">
      <c r="A1312" s="58"/>
      <c r="B1312" s="58">
        <f>IF(TRIM(I1312)&lt;&gt;"",COUNTA($I$6:I1312),"")</f>
        <v>1074</v>
      </c>
      <c r="C1312" s="311"/>
      <c r="D1312" s="318"/>
      <c r="E1312" s="179" t="s">
        <v>2172</v>
      </c>
      <c r="F1312" s="179"/>
      <c r="G1312" s="175" t="s">
        <v>1897</v>
      </c>
      <c r="H1312" s="176">
        <v>1</v>
      </c>
      <c r="I1312" s="4">
        <v>0</v>
      </c>
      <c r="J1312" s="248">
        <f t="shared" si="29"/>
        <v>0</v>
      </c>
      <c r="K1312" s="242"/>
      <c r="L1312" s="242"/>
    </row>
    <row r="1313" spans="1:12" x14ac:dyDescent="0.25">
      <c r="A1313" s="58"/>
      <c r="B1313" s="58">
        <f>IF(TRIM(I1313)&lt;&gt;"",COUNTA($I$6:I1313),"")</f>
        <v>1075</v>
      </c>
      <c r="C1313" s="311"/>
      <c r="D1313" s="318"/>
      <c r="E1313" s="179" t="s">
        <v>2173</v>
      </c>
      <c r="F1313" s="179"/>
      <c r="G1313" s="175" t="s">
        <v>1897</v>
      </c>
      <c r="H1313" s="176">
        <v>1</v>
      </c>
      <c r="I1313" s="4">
        <v>0</v>
      </c>
      <c r="J1313" s="248">
        <f t="shared" si="29"/>
        <v>0</v>
      </c>
      <c r="K1313" s="242"/>
      <c r="L1313" s="242"/>
    </row>
    <row r="1314" spans="1:12" ht="22.5" x14ac:dyDescent="0.25">
      <c r="A1314" s="58"/>
      <c r="B1314" s="58">
        <f>IF(TRIM(I1314)&lt;&gt;"",COUNTA($I$6:I1314),"")</f>
        <v>1076</v>
      </c>
      <c r="C1314" s="311"/>
      <c r="D1314" s="318"/>
      <c r="E1314" s="179" t="s">
        <v>2174</v>
      </c>
      <c r="F1314" s="179"/>
      <c r="G1314" s="175" t="s">
        <v>25</v>
      </c>
      <c r="H1314" s="176">
        <v>14</v>
      </c>
      <c r="I1314" s="4">
        <v>0</v>
      </c>
      <c r="J1314" s="248">
        <f t="shared" si="29"/>
        <v>0</v>
      </c>
      <c r="K1314" s="242"/>
      <c r="L1314" s="242"/>
    </row>
    <row r="1315" spans="1:12" ht="22.5" x14ac:dyDescent="0.25">
      <c r="A1315" s="58"/>
      <c r="B1315" s="58">
        <f>IF(TRIM(I1315)&lt;&gt;"",COUNTA($I$6:I1315),"")</f>
        <v>1077</v>
      </c>
      <c r="C1315" s="311"/>
      <c r="D1315" s="318"/>
      <c r="E1315" s="179" t="s">
        <v>2175</v>
      </c>
      <c r="F1315" s="179"/>
      <c r="G1315" s="175" t="s">
        <v>446</v>
      </c>
      <c r="H1315" s="176">
        <v>14</v>
      </c>
      <c r="I1315" s="4">
        <v>0</v>
      </c>
      <c r="J1315" s="248">
        <f t="shared" si="29"/>
        <v>0</v>
      </c>
      <c r="K1315" s="242"/>
      <c r="L1315" s="242"/>
    </row>
    <row r="1316" spans="1:12" ht="33.75" x14ac:dyDescent="0.25">
      <c r="A1316" s="58"/>
      <c r="B1316" s="58">
        <f>IF(TRIM(I1316)&lt;&gt;"",COUNTA($I$6:I1316),"")</f>
        <v>1078</v>
      </c>
      <c r="C1316" s="311"/>
      <c r="D1316" s="318"/>
      <c r="E1316" s="179" t="s">
        <v>2176</v>
      </c>
      <c r="F1316" s="179"/>
      <c r="G1316" s="175" t="s">
        <v>446</v>
      </c>
      <c r="H1316" s="176">
        <v>14</v>
      </c>
      <c r="I1316" s="4">
        <v>0</v>
      </c>
      <c r="J1316" s="248">
        <f t="shared" si="29"/>
        <v>0</v>
      </c>
      <c r="K1316" s="242"/>
      <c r="L1316" s="242"/>
    </row>
    <row r="1317" spans="1:12" x14ac:dyDescent="0.25">
      <c r="A1317" s="58"/>
      <c r="B1317" s="58">
        <f>IF(TRIM(I1317)&lt;&gt;"",COUNTA($I$6:I1317),"")</f>
        <v>1079</v>
      </c>
      <c r="C1317" s="311"/>
      <c r="D1317" s="318"/>
      <c r="E1317" s="179" t="s">
        <v>2177</v>
      </c>
      <c r="F1317" s="179"/>
      <c r="G1317" s="175" t="s">
        <v>446</v>
      </c>
      <c r="H1317" s="176">
        <v>14</v>
      </c>
      <c r="I1317" s="4">
        <v>0</v>
      </c>
      <c r="J1317" s="248">
        <f t="shared" si="29"/>
        <v>0</v>
      </c>
      <c r="K1317" s="242"/>
      <c r="L1317" s="242"/>
    </row>
    <row r="1318" spans="1:12" x14ac:dyDescent="0.25">
      <c r="A1318" s="58"/>
      <c r="B1318" s="58">
        <f>IF(TRIM(I1318)&lt;&gt;"",COUNTA($I$6:I1318),"")</f>
        <v>1080</v>
      </c>
      <c r="C1318" s="311"/>
      <c r="D1318" s="318"/>
      <c r="E1318" s="179" t="s">
        <v>2178</v>
      </c>
      <c r="F1318" s="179"/>
      <c r="G1318" s="175" t="s">
        <v>446</v>
      </c>
      <c r="H1318" s="176">
        <v>14</v>
      </c>
      <c r="I1318" s="4">
        <v>0</v>
      </c>
      <c r="J1318" s="248">
        <f t="shared" si="29"/>
        <v>0</v>
      </c>
      <c r="K1318" s="242"/>
      <c r="L1318" s="242"/>
    </row>
    <row r="1319" spans="1:12" x14ac:dyDescent="0.25">
      <c r="A1319" s="58"/>
      <c r="B1319" s="58">
        <f>IF(TRIM(I1319)&lt;&gt;"",COUNTA($I$6:I1319),"")</f>
        <v>1081</v>
      </c>
      <c r="C1319" s="311"/>
      <c r="D1319" s="318"/>
      <c r="E1319" s="179" t="s">
        <v>2179</v>
      </c>
      <c r="F1319" s="179"/>
      <c r="G1319" s="175" t="s">
        <v>446</v>
      </c>
      <c r="H1319" s="176">
        <v>14</v>
      </c>
      <c r="I1319" s="4">
        <v>0</v>
      </c>
      <c r="J1319" s="248">
        <f t="shared" si="29"/>
        <v>0</v>
      </c>
      <c r="K1319" s="242"/>
      <c r="L1319" s="242"/>
    </row>
    <row r="1320" spans="1:12" x14ac:dyDescent="0.25">
      <c r="A1320" s="53">
        <v>3</v>
      </c>
      <c r="B1320" s="53" t="str">
        <f>IF(TRIM(I1320)&lt;&gt;"",COUNTA($I$6:I1320),"")</f>
        <v/>
      </c>
      <c r="C1320" s="298"/>
      <c r="D1320" s="111"/>
      <c r="E1320" s="88" t="s">
        <v>2180</v>
      </c>
      <c r="F1320" s="88"/>
      <c r="G1320" s="90"/>
      <c r="H1320" s="91"/>
      <c r="I1320" s="103"/>
      <c r="J1320" s="205">
        <f>ROUND(SUM(J1321:J1325),2)</f>
        <v>0</v>
      </c>
      <c r="K1320" s="242"/>
      <c r="L1320" s="242"/>
    </row>
    <row r="1321" spans="1:12" ht="168.75" x14ac:dyDescent="0.25">
      <c r="A1321" s="58"/>
      <c r="B1321" s="58">
        <f>IF(TRIM(I1321)&lt;&gt;"",COUNTA($I$6:I1321),"")</f>
        <v>1082</v>
      </c>
      <c r="C1321" s="311"/>
      <c r="D1321" s="318"/>
      <c r="E1321" s="179" t="s">
        <v>2181</v>
      </c>
      <c r="F1321" s="179"/>
      <c r="G1321" s="175" t="s">
        <v>2</v>
      </c>
      <c r="H1321" s="176">
        <v>1</v>
      </c>
      <c r="I1321" s="4">
        <v>0</v>
      </c>
      <c r="J1321" s="248">
        <f t="shared" si="29"/>
        <v>0</v>
      </c>
      <c r="K1321" s="242"/>
      <c r="L1321" s="242"/>
    </row>
    <row r="1322" spans="1:12" ht="33.75" x14ac:dyDescent="0.25">
      <c r="A1322" s="58"/>
      <c r="B1322" s="58">
        <f>IF(TRIM(I1322)&lt;&gt;"",COUNTA($I$6:I1322),"")</f>
        <v>1083</v>
      </c>
      <c r="C1322" s="311"/>
      <c r="D1322" s="318"/>
      <c r="E1322" s="179" t="s">
        <v>2182</v>
      </c>
      <c r="F1322" s="179"/>
      <c r="G1322" s="175" t="s">
        <v>25</v>
      </c>
      <c r="H1322" s="176">
        <v>10</v>
      </c>
      <c r="I1322" s="4">
        <v>0</v>
      </c>
      <c r="J1322" s="248">
        <f t="shared" si="29"/>
        <v>0</v>
      </c>
      <c r="K1322" s="242"/>
      <c r="L1322" s="242"/>
    </row>
    <row r="1323" spans="1:12" ht="33.75" x14ac:dyDescent="0.25">
      <c r="A1323" s="58"/>
      <c r="B1323" s="58">
        <f>IF(TRIM(I1323)&lt;&gt;"",COUNTA($I$6:I1323),"")</f>
        <v>1084</v>
      </c>
      <c r="C1323" s="311"/>
      <c r="D1323" s="318"/>
      <c r="E1323" s="179" t="s">
        <v>2183</v>
      </c>
      <c r="F1323" s="179"/>
      <c r="G1323" s="175" t="s">
        <v>2</v>
      </c>
      <c r="H1323" s="176">
        <v>1</v>
      </c>
      <c r="I1323" s="4">
        <v>0</v>
      </c>
      <c r="J1323" s="248">
        <f t="shared" si="29"/>
        <v>0</v>
      </c>
      <c r="K1323" s="242"/>
      <c r="L1323" s="242"/>
    </row>
    <row r="1324" spans="1:12" x14ac:dyDescent="0.25">
      <c r="A1324" s="58"/>
      <c r="B1324" s="58">
        <f>IF(TRIM(I1324)&lt;&gt;"",COUNTA($I$6:I1324),"")</f>
        <v>1085</v>
      </c>
      <c r="C1324" s="311"/>
      <c r="D1324" s="318"/>
      <c r="E1324" s="179" t="s">
        <v>2184</v>
      </c>
      <c r="F1324" s="179"/>
      <c r="G1324" s="175" t="s">
        <v>1897</v>
      </c>
      <c r="H1324" s="176">
        <v>2</v>
      </c>
      <c r="I1324" s="4">
        <v>0</v>
      </c>
      <c r="J1324" s="248">
        <f t="shared" si="29"/>
        <v>0</v>
      </c>
      <c r="K1324" s="242"/>
      <c r="L1324" s="242"/>
    </row>
    <row r="1325" spans="1:12" x14ac:dyDescent="0.25">
      <c r="A1325" s="58"/>
      <c r="B1325" s="58">
        <f>IF(TRIM(I1325)&lt;&gt;"",COUNTA($I$6:I1325),"")</f>
        <v>1086</v>
      </c>
      <c r="C1325" s="311"/>
      <c r="D1325" s="318"/>
      <c r="E1325" s="179" t="s">
        <v>2185</v>
      </c>
      <c r="F1325" s="179"/>
      <c r="G1325" s="175" t="s">
        <v>1897</v>
      </c>
      <c r="H1325" s="176">
        <v>2</v>
      </c>
      <c r="I1325" s="4">
        <v>0</v>
      </c>
      <c r="J1325" s="248">
        <f t="shared" si="29"/>
        <v>0</v>
      </c>
      <c r="K1325" s="242"/>
      <c r="L1325" s="242"/>
    </row>
    <row r="1326" spans="1:12" ht="22.5" x14ac:dyDescent="0.25">
      <c r="A1326" s="53">
        <v>3</v>
      </c>
      <c r="B1326" s="53" t="str">
        <f>IF(TRIM(I1326)&lt;&gt;"",COUNTA($I$6:I1326),"")</f>
        <v/>
      </c>
      <c r="C1326" s="298"/>
      <c r="D1326" s="111"/>
      <c r="E1326" s="88" t="s">
        <v>2186</v>
      </c>
      <c r="F1326" s="88"/>
      <c r="G1326" s="90"/>
      <c r="H1326" s="91"/>
      <c r="I1326" s="103"/>
      <c r="J1326" s="205">
        <f>ROUND(SUM(J1327:J1333),2)</f>
        <v>0</v>
      </c>
      <c r="K1326" s="242"/>
      <c r="L1326" s="242"/>
    </row>
    <row r="1327" spans="1:12" ht="157.5" x14ac:dyDescent="0.25">
      <c r="A1327" s="58"/>
      <c r="B1327" s="58">
        <f>IF(TRIM(I1327)&lt;&gt;"",COUNTA($I$6:I1327),"")</f>
        <v>1087</v>
      </c>
      <c r="C1327" s="311"/>
      <c r="D1327" s="318"/>
      <c r="E1327" s="331" t="s">
        <v>2187</v>
      </c>
      <c r="F1327" s="250"/>
      <c r="G1327" s="175" t="s">
        <v>2</v>
      </c>
      <c r="H1327" s="176">
        <v>1</v>
      </c>
      <c r="I1327" s="4">
        <v>0</v>
      </c>
      <c r="J1327" s="248">
        <f t="shared" si="29"/>
        <v>0</v>
      </c>
      <c r="K1327" s="242"/>
      <c r="L1327" s="242"/>
    </row>
    <row r="1328" spans="1:12" ht="202.5" x14ac:dyDescent="0.25">
      <c r="A1328" s="58"/>
      <c r="B1328" s="58">
        <f>IF(TRIM(I1328)&lt;&gt;"",COUNTA($I$6:I1328),"")</f>
        <v>1088</v>
      </c>
      <c r="C1328" s="311"/>
      <c r="D1328" s="318"/>
      <c r="E1328" s="331" t="s">
        <v>2188</v>
      </c>
      <c r="F1328" s="250"/>
      <c r="G1328" s="175" t="s">
        <v>2</v>
      </c>
      <c r="H1328" s="176">
        <v>1</v>
      </c>
      <c r="I1328" s="4">
        <v>0</v>
      </c>
      <c r="J1328" s="248">
        <f t="shared" si="29"/>
        <v>0</v>
      </c>
      <c r="K1328" s="242"/>
      <c r="L1328" s="242"/>
    </row>
    <row r="1329" spans="1:12" ht="191.25" x14ac:dyDescent="0.25">
      <c r="A1329" s="58"/>
      <c r="B1329" s="58">
        <f>IF(TRIM(I1329)&lt;&gt;"",COUNTA($I$6:I1329),"")</f>
        <v>1089</v>
      </c>
      <c r="C1329" s="311"/>
      <c r="D1329" s="318"/>
      <c r="E1329" s="331" t="s">
        <v>2189</v>
      </c>
      <c r="F1329" s="250"/>
      <c r="G1329" s="175" t="s">
        <v>2</v>
      </c>
      <c r="H1329" s="176">
        <v>1</v>
      </c>
      <c r="I1329" s="4">
        <v>0</v>
      </c>
      <c r="J1329" s="248">
        <f t="shared" si="29"/>
        <v>0</v>
      </c>
      <c r="K1329" s="242"/>
      <c r="L1329" s="242"/>
    </row>
    <row r="1330" spans="1:12" ht="112.5" x14ac:dyDescent="0.25">
      <c r="A1330" s="58"/>
      <c r="B1330" s="58">
        <f>IF(TRIM(I1330)&lt;&gt;"",COUNTA($I$6:I1330),"")</f>
        <v>1090</v>
      </c>
      <c r="C1330" s="311"/>
      <c r="D1330" s="318"/>
      <c r="E1330" s="179" t="s">
        <v>2190</v>
      </c>
      <c r="F1330" s="251"/>
      <c r="G1330" s="175" t="s">
        <v>1897</v>
      </c>
      <c r="H1330" s="176">
        <v>1</v>
      </c>
      <c r="I1330" s="4">
        <v>0</v>
      </c>
      <c r="J1330" s="248">
        <f t="shared" si="29"/>
        <v>0</v>
      </c>
      <c r="K1330" s="242"/>
      <c r="L1330" s="242"/>
    </row>
    <row r="1331" spans="1:12" ht="45" x14ac:dyDescent="0.25">
      <c r="A1331" s="58"/>
      <c r="B1331" s="58">
        <f>IF(TRIM(I1331)&lt;&gt;"",COUNTA($I$6:I1331),"")</f>
        <v>1091</v>
      </c>
      <c r="C1331" s="311"/>
      <c r="D1331" s="318"/>
      <c r="E1331" s="179" t="s">
        <v>2191</v>
      </c>
      <c r="F1331" s="179"/>
      <c r="G1331" s="175" t="s">
        <v>2</v>
      </c>
      <c r="H1331" s="176">
        <v>1</v>
      </c>
      <c r="I1331" s="4">
        <v>0</v>
      </c>
      <c r="J1331" s="248">
        <f t="shared" si="29"/>
        <v>0</v>
      </c>
      <c r="K1331" s="242"/>
      <c r="L1331" s="242"/>
    </row>
    <row r="1332" spans="1:12" ht="33.75" x14ac:dyDescent="0.25">
      <c r="A1332" s="58"/>
      <c r="B1332" s="58">
        <f>IF(TRIM(I1332)&lt;&gt;"",COUNTA($I$6:I1332),"")</f>
        <v>1092</v>
      </c>
      <c r="C1332" s="311"/>
      <c r="D1332" s="318"/>
      <c r="E1332" s="179" t="s">
        <v>2183</v>
      </c>
      <c r="F1332" s="179"/>
      <c r="G1332" s="175" t="s">
        <v>2</v>
      </c>
      <c r="H1332" s="176">
        <v>1</v>
      </c>
      <c r="I1332" s="4">
        <v>0</v>
      </c>
      <c r="J1332" s="248">
        <f t="shared" si="29"/>
        <v>0</v>
      </c>
      <c r="K1332" s="242"/>
      <c r="L1332" s="242"/>
    </row>
    <row r="1333" spans="1:12" ht="22.5" x14ac:dyDescent="0.25">
      <c r="A1333" s="58"/>
      <c r="B1333" s="58">
        <f>IF(TRIM(I1333)&lt;&gt;"",COUNTA($I$6:I1333),"")</f>
        <v>1093</v>
      </c>
      <c r="C1333" s="311"/>
      <c r="D1333" s="318"/>
      <c r="E1333" s="179" t="s">
        <v>2192</v>
      </c>
      <c r="F1333" s="179"/>
      <c r="G1333" s="175" t="s">
        <v>2</v>
      </c>
      <c r="H1333" s="176">
        <v>1</v>
      </c>
      <c r="I1333" s="4">
        <v>0</v>
      </c>
      <c r="J1333" s="248">
        <f t="shared" si="29"/>
        <v>0</v>
      </c>
      <c r="K1333" s="242"/>
      <c r="L1333" s="242"/>
    </row>
    <row r="1334" spans="1:12" x14ac:dyDescent="0.25">
      <c r="A1334" s="46">
        <v>2</v>
      </c>
      <c r="B1334" s="46" t="str">
        <f>IF(TRIM(I1334)&lt;&gt;"",COUNTA($I$6:I1334),"")</f>
        <v/>
      </c>
      <c r="C1334" s="297"/>
      <c r="D1334" s="47"/>
      <c r="E1334" s="83" t="s">
        <v>2193</v>
      </c>
      <c r="F1334" s="84"/>
      <c r="G1334" s="48"/>
      <c r="H1334" s="49"/>
      <c r="I1334" s="50"/>
      <c r="J1334" s="50">
        <f>ROUND(J1335+J1342,2)</f>
        <v>0</v>
      </c>
      <c r="K1334" s="242"/>
      <c r="L1334" s="242"/>
    </row>
    <row r="1335" spans="1:12" x14ac:dyDescent="0.25">
      <c r="A1335" s="53">
        <v>3</v>
      </c>
      <c r="B1335" s="53" t="str">
        <f>IF(TRIM(I1335)&lt;&gt;"",COUNTA($I$6:I1335),"")</f>
        <v/>
      </c>
      <c r="C1335" s="298"/>
      <c r="D1335" s="111"/>
      <c r="E1335" s="88" t="s">
        <v>2194</v>
      </c>
      <c r="F1335" s="88"/>
      <c r="G1335" s="90"/>
      <c r="H1335" s="91"/>
      <c r="I1335" s="103"/>
      <c r="J1335" s="205">
        <f>ROUND(SUM(J1336:J1341),2)</f>
        <v>0</v>
      </c>
      <c r="K1335" s="242"/>
      <c r="L1335" s="242"/>
    </row>
    <row r="1336" spans="1:12" ht="45" x14ac:dyDescent="0.25">
      <c r="A1336" s="58"/>
      <c r="B1336" s="58">
        <f>IF(TRIM(I1336)&lt;&gt;"",COUNTA($I$6:I1336),"")</f>
        <v>1094</v>
      </c>
      <c r="C1336" s="311"/>
      <c r="D1336" s="318"/>
      <c r="E1336" s="199" t="s">
        <v>2195</v>
      </c>
      <c r="F1336" s="199"/>
      <c r="G1336" s="252" t="s">
        <v>1897</v>
      </c>
      <c r="H1336" s="253">
        <v>2</v>
      </c>
      <c r="I1336" s="4">
        <v>0</v>
      </c>
      <c r="J1336" s="248">
        <f t="shared" si="29"/>
        <v>0</v>
      </c>
      <c r="K1336" s="242"/>
      <c r="L1336" s="242"/>
    </row>
    <row r="1337" spans="1:12" ht="56.25" x14ac:dyDescent="0.25">
      <c r="A1337" s="58"/>
      <c r="B1337" s="58">
        <f>IF(TRIM(I1337)&lt;&gt;"",COUNTA($I$6:I1337),"")</f>
        <v>1095</v>
      </c>
      <c r="C1337" s="311"/>
      <c r="D1337" s="318"/>
      <c r="E1337" s="199" t="s">
        <v>2196</v>
      </c>
      <c r="F1337" s="199"/>
      <c r="G1337" s="252" t="s">
        <v>2</v>
      </c>
      <c r="H1337" s="253">
        <v>2</v>
      </c>
      <c r="I1337" s="4">
        <v>0</v>
      </c>
      <c r="J1337" s="248">
        <f t="shared" si="29"/>
        <v>0</v>
      </c>
      <c r="K1337" s="242"/>
      <c r="L1337" s="242"/>
    </row>
    <row r="1338" spans="1:12" ht="33.75" x14ac:dyDescent="0.25">
      <c r="A1338" s="58"/>
      <c r="B1338" s="58">
        <f>IF(TRIM(I1338)&lt;&gt;"",COUNTA($I$6:I1338),"")</f>
        <v>1096</v>
      </c>
      <c r="C1338" s="311"/>
      <c r="D1338" s="318"/>
      <c r="E1338" s="199" t="s">
        <v>2197</v>
      </c>
      <c r="F1338" s="199"/>
      <c r="G1338" s="252" t="s">
        <v>1897</v>
      </c>
      <c r="H1338" s="253">
        <v>2</v>
      </c>
      <c r="I1338" s="4">
        <v>0</v>
      </c>
      <c r="J1338" s="248">
        <f t="shared" si="29"/>
        <v>0</v>
      </c>
      <c r="K1338" s="242"/>
      <c r="L1338" s="242"/>
    </row>
    <row r="1339" spans="1:12" ht="213.75" x14ac:dyDescent="0.25">
      <c r="A1339" s="58"/>
      <c r="B1339" s="58">
        <f>IF(TRIM(I1339)&lt;&gt;"",COUNTA($I$6:I1339),"")</f>
        <v>1097</v>
      </c>
      <c r="C1339" s="311"/>
      <c r="D1339" s="318"/>
      <c r="E1339" s="254" t="s">
        <v>2198</v>
      </c>
      <c r="F1339" s="254"/>
      <c r="G1339" s="255" t="s">
        <v>25</v>
      </c>
      <c r="H1339" s="253">
        <v>80</v>
      </c>
      <c r="I1339" s="4">
        <v>0</v>
      </c>
      <c r="J1339" s="248">
        <f t="shared" si="29"/>
        <v>0</v>
      </c>
      <c r="K1339" s="242"/>
      <c r="L1339" s="242"/>
    </row>
    <row r="1340" spans="1:12" ht="45" x14ac:dyDescent="0.25">
      <c r="A1340" s="58"/>
      <c r="B1340" s="58">
        <f>IF(TRIM(I1340)&lt;&gt;"",COUNTA($I$6:I1340),"")</f>
        <v>1098</v>
      </c>
      <c r="C1340" s="311"/>
      <c r="D1340" s="318"/>
      <c r="E1340" s="199" t="s">
        <v>2199</v>
      </c>
      <c r="F1340" s="199"/>
      <c r="G1340" s="252" t="s">
        <v>2</v>
      </c>
      <c r="H1340" s="253">
        <v>1</v>
      </c>
      <c r="I1340" s="4">
        <v>0</v>
      </c>
      <c r="J1340" s="248">
        <f t="shared" si="29"/>
        <v>0</v>
      </c>
      <c r="K1340" s="242"/>
      <c r="L1340" s="242"/>
    </row>
    <row r="1341" spans="1:12" ht="33.75" x14ac:dyDescent="0.25">
      <c r="A1341" s="58"/>
      <c r="B1341" s="58">
        <f>IF(TRIM(I1341)&lt;&gt;"",COUNTA($I$6:I1341),"")</f>
        <v>1099</v>
      </c>
      <c r="C1341" s="311"/>
      <c r="D1341" s="318"/>
      <c r="E1341" s="249" t="s">
        <v>2200</v>
      </c>
      <c r="F1341" s="249"/>
      <c r="G1341" s="188" t="s">
        <v>2</v>
      </c>
      <c r="H1341" s="189">
        <v>1</v>
      </c>
      <c r="I1341" s="4">
        <v>0</v>
      </c>
      <c r="J1341" s="248">
        <f t="shared" si="29"/>
        <v>0</v>
      </c>
      <c r="K1341" s="242"/>
      <c r="L1341" s="242"/>
    </row>
    <row r="1342" spans="1:12" x14ac:dyDescent="0.25">
      <c r="A1342" s="53">
        <v>3</v>
      </c>
      <c r="B1342" s="53" t="str">
        <f>IF(TRIM(I1342)&lt;&gt;"",COUNTA($I$6:I1342),"")</f>
        <v/>
      </c>
      <c r="C1342" s="298"/>
      <c r="D1342" s="111"/>
      <c r="E1342" s="88" t="s">
        <v>2201</v>
      </c>
      <c r="F1342" s="88"/>
      <c r="G1342" s="90"/>
      <c r="H1342" s="91"/>
      <c r="I1342" s="103"/>
      <c r="J1342" s="205">
        <f>ROUND(SUM(J1343:J1348),2)</f>
        <v>0</v>
      </c>
      <c r="K1342" s="247"/>
      <c r="L1342" s="242"/>
    </row>
    <row r="1343" spans="1:12" ht="101.25" x14ac:dyDescent="0.25">
      <c r="A1343" s="58"/>
      <c r="B1343" s="58">
        <f>IF(TRIM(I1343)&lt;&gt;"",COUNTA($I$6:I1343),"")</f>
        <v>1100</v>
      </c>
      <c r="C1343" s="311"/>
      <c r="D1343" s="318"/>
      <c r="E1343" s="199" t="s">
        <v>2202</v>
      </c>
      <c r="F1343" s="256"/>
      <c r="G1343" s="252" t="s">
        <v>2</v>
      </c>
      <c r="H1343" s="253">
        <v>3</v>
      </c>
      <c r="I1343" s="4">
        <v>0</v>
      </c>
      <c r="J1343" s="248">
        <f t="shared" si="29"/>
        <v>0</v>
      </c>
      <c r="K1343" s="242"/>
      <c r="L1343" s="242"/>
    </row>
    <row r="1344" spans="1:12" ht="123.75" x14ac:dyDescent="0.25">
      <c r="A1344" s="58"/>
      <c r="B1344" s="58">
        <f>IF(TRIM(I1344)&lt;&gt;"",COUNTA($I$6:I1344),"")</f>
        <v>1101</v>
      </c>
      <c r="C1344" s="311"/>
      <c r="D1344" s="318"/>
      <c r="E1344" s="199" t="s">
        <v>2203</v>
      </c>
      <c r="F1344" s="199"/>
      <c r="G1344" s="252" t="s">
        <v>25</v>
      </c>
      <c r="H1344" s="253">
        <v>20</v>
      </c>
      <c r="I1344" s="4">
        <v>0</v>
      </c>
      <c r="J1344" s="248">
        <f t="shared" si="29"/>
        <v>0</v>
      </c>
      <c r="K1344" s="242"/>
      <c r="L1344" s="242"/>
    </row>
    <row r="1345" spans="1:12" ht="123.75" x14ac:dyDescent="0.25">
      <c r="A1345" s="58"/>
      <c r="B1345" s="58">
        <f>IF(TRIM(I1345)&lt;&gt;"",COUNTA($I$6:I1345),"")</f>
        <v>1102</v>
      </c>
      <c r="C1345" s="311"/>
      <c r="D1345" s="318"/>
      <c r="E1345" s="199" t="s">
        <v>2204</v>
      </c>
      <c r="F1345" s="199"/>
      <c r="G1345" s="252" t="s">
        <v>25</v>
      </c>
      <c r="H1345" s="253">
        <v>118</v>
      </c>
      <c r="I1345" s="4">
        <v>0</v>
      </c>
      <c r="J1345" s="248">
        <f t="shared" si="29"/>
        <v>0</v>
      </c>
      <c r="K1345" s="242"/>
      <c r="L1345" s="242"/>
    </row>
    <row r="1346" spans="1:12" ht="33.75" x14ac:dyDescent="0.25">
      <c r="A1346" s="58"/>
      <c r="B1346" s="58">
        <f>IF(TRIM(I1346)&lt;&gt;"",COUNTA($I$6:I1346),"")</f>
        <v>1103</v>
      </c>
      <c r="C1346" s="311"/>
      <c r="D1346" s="318"/>
      <c r="E1346" s="199" t="s">
        <v>2205</v>
      </c>
      <c r="F1346" s="199"/>
      <c r="G1346" s="252" t="s">
        <v>1897</v>
      </c>
      <c r="H1346" s="253">
        <v>3</v>
      </c>
      <c r="I1346" s="4">
        <v>0</v>
      </c>
      <c r="J1346" s="248">
        <f t="shared" si="29"/>
        <v>0</v>
      </c>
      <c r="K1346" s="242"/>
      <c r="L1346" s="242"/>
    </row>
    <row r="1347" spans="1:12" ht="56.25" x14ac:dyDescent="0.25">
      <c r="A1347" s="58"/>
      <c r="B1347" s="58">
        <f>IF(TRIM(I1347)&lt;&gt;"",COUNTA($I$6:I1347),"")</f>
        <v>1104</v>
      </c>
      <c r="C1347" s="311"/>
      <c r="D1347" s="318"/>
      <c r="E1347" s="257" t="s">
        <v>2206</v>
      </c>
      <c r="F1347" s="257"/>
      <c r="G1347" s="252" t="s">
        <v>2</v>
      </c>
      <c r="H1347" s="253">
        <v>1</v>
      </c>
      <c r="I1347" s="4">
        <v>0</v>
      </c>
      <c r="J1347" s="248">
        <f t="shared" si="29"/>
        <v>0</v>
      </c>
      <c r="K1347" s="242"/>
      <c r="L1347" s="242"/>
    </row>
    <row r="1348" spans="1:12" ht="33.75" x14ac:dyDescent="0.25">
      <c r="A1348" s="58"/>
      <c r="B1348" s="58">
        <f>IF(TRIM(I1348)&lt;&gt;"",COUNTA($I$6:I1348),"")</f>
        <v>1105</v>
      </c>
      <c r="C1348" s="311"/>
      <c r="D1348" s="318"/>
      <c r="E1348" s="257" t="s">
        <v>2207</v>
      </c>
      <c r="F1348" s="257"/>
      <c r="G1348" s="252" t="s">
        <v>2</v>
      </c>
      <c r="H1348" s="253">
        <v>6</v>
      </c>
      <c r="I1348" s="4">
        <v>0</v>
      </c>
      <c r="J1348" s="248">
        <f t="shared" si="29"/>
        <v>0</v>
      </c>
      <c r="K1348" s="242"/>
      <c r="L1348" s="242"/>
    </row>
    <row r="1349" spans="1:12" x14ac:dyDescent="0.25">
      <c r="A1349" s="46">
        <v>2</v>
      </c>
      <c r="B1349" s="46" t="str">
        <f>IF(TRIM(I1349)&lt;&gt;"",COUNTA($I$6:I1349),"")</f>
        <v/>
      </c>
      <c r="C1349" s="297"/>
      <c r="D1349" s="47"/>
      <c r="E1349" s="83" t="s">
        <v>2208</v>
      </c>
      <c r="F1349" s="84"/>
      <c r="G1349" s="48"/>
      <c r="H1349" s="49"/>
      <c r="I1349" s="50"/>
      <c r="J1349" s="50">
        <f>ROUND(J1350,2)</f>
        <v>0</v>
      </c>
      <c r="K1349" s="242"/>
      <c r="L1349" s="242"/>
    </row>
    <row r="1350" spans="1:12" x14ac:dyDescent="0.25">
      <c r="A1350" s="53">
        <v>3</v>
      </c>
      <c r="B1350" s="53" t="str">
        <f>IF(TRIM(I1350)&lt;&gt;"",COUNTA($I$6:I1350),"")</f>
        <v/>
      </c>
      <c r="C1350" s="298"/>
      <c r="D1350" s="111"/>
      <c r="E1350" s="88" t="s">
        <v>2209</v>
      </c>
      <c r="F1350" s="88"/>
      <c r="G1350" s="90"/>
      <c r="H1350" s="91"/>
      <c r="I1350" s="103"/>
      <c r="J1350" s="103">
        <f>ROUND(SUM(J1351:J1353),2)</f>
        <v>0</v>
      </c>
      <c r="K1350" s="242"/>
      <c r="L1350" s="242"/>
    </row>
    <row r="1351" spans="1:12" ht="123.75" x14ac:dyDescent="0.25">
      <c r="A1351" s="58"/>
      <c r="B1351" s="58">
        <f>IF(TRIM(I1351)&lt;&gt;"",COUNTA($I$6:I1351),"")</f>
        <v>1106</v>
      </c>
      <c r="C1351" s="311"/>
      <c r="D1351" s="318"/>
      <c r="E1351" s="199" t="s">
        <v>2210</v>
      </c>
      <c r="F1351" s="199"/>
      <c r="G1351" s="258" t="s">
        <v>1897</v>
      </c>
      <c r="H1351" s="259">
        <v>2</v>
      </c>
      <c r="I1351" s="4">
        <v>0</v>
      </c>
      <c r="J1351" s="248">
        <f t="shared" si="29"/>
        <v>0</v>
      </c>
      <c r="K1351" s="242"/>
      <c r="L1351" s="242"/>
    </row>
    <row r="1352" spans="1:12" ht="67.5" x14ac:dyDescent="0.25">
      <c r="A1352" s="58"/>
      <c r="B1352" s="58">
        <f>IF(TRIM(I1352)&lt;&gt;"",COUNTA($I$6:I1352),"")</f>
        <v>1107</v>
      </c>
      <c r="C1352" s="311"/>
      <c r="D1352" s="318"/>
      <c r="E1352" s="260" t="s">
        <v>2515</v>
      </c>
      <c r="F1352" s="260"/>
      <c r="G1352" s="261" t="s">
        <v>1897</v>
      </c>
      <c r="H1352" s="262">
        <v>2</v>
      </c>
      <c r="I1352" s="4">
        <v>0</v>
      </c>
      <c r="J1352" s="248">
        <f t="shared" si="29"/>
        <v>0</v>
      </c>
      <c r="K1352" s="242"/>
      <c r="L1352" s="242"/>
    </row>
    <row r="1353" spans="1:12" ht="22.5" x14ac:dyDescent="0.25">
      <c r="A1353" s="58"/>
      <c r="B1353" s="58">
        <f>IF(TRIM(I1353)&lt;&gt;"",COUNTA($I$6:I1353),"")</f>
        <v>1108</v>
      </c>
      <c r="C1353" s="311"/>
      <c r="D1353" s="318"/>
      <c r="E1353" s="260" t="s">
        <v>2211</v>
      </c>
      <c r="F1353" s="260"/>
      <c r="G1353" s="261" t="s">
        <v>1897</v>
      </c>
      <c r="H1353" s="262">
        <v>2</v>
      </c>
      <c r="I1353" s="4">
        <v>0</v>
      </c>
      <c r="J1353" s="248">
        <f t="shared" si="29"/>
        <v>0</v>
      </c>
      <c r="K1353" s="242"/>
      <c r="L1353" s="242"/>
    </row>
    <row r="1354" spans="1:12" x14ac:dyDescent="0.25">
      <c r="A1354" s="46">
        <v>2</v>
      </c>
      <c r="B1354" s="46" t="str">
        <f>IF(TRIM(I1354)&lt;&gt;"",COUNTA($I$6:I1354),"")</f>
        <v/>
      </c>
      <c r="C1354" s="297"/>
      <c r="D1354" s="47"/>
      <c r="E1354" s="83" t="s">
        <v>2212</v>
      </c>
      <c r="F1354" s="84"/>
      <c r="G1354" s="48"/>
      <c r="H1354" s="49"/>
      <c r="I1354" s="50"/>
      <c r="J1354" s="50"/>
      <c r="K1354" s="242"/>
      <c r="L1354" s="242"/>
    </row>
    <row r="1355" spans="1:12" x14ac:dyDescent="0.25">
      <c r="A1355" s="58"/>
      <c r="B1355" s="58" t="str">
        <f>IF(TRIM(I1355)&lt;&gt;"",COUNTA($I$6:I1355),"")</f>
        <v/>
      </c>
      <c r="C1355" s="263"/>
      <c r="D1355" s="249"/>
      <c r="E1355" s="256" t="s">
        <v>2020</v>
      </c>
      <c r="F1355" s="340"/>
      <c r="G1355" s="264"/>
      <c r="H1355" s="189"/>
      <c r="I1355" s="265"/>
      <c r="J1355" s="265"/>
    </row>
    <row r="1356" spans="1:12" ht="33.75" x14ac:dyDescent="0.25">
      <c r="A1356" s="58"/>
      <c r="B1356" s="58" t="str">
        <f>IF(TRIM(I1356)&lt;&gt;"",COUNTA($I$6:I1356),"")</f>
        <v/>
      </c>
      <c r="C1356" s="199"/>
      <c r="D1356" s="249"/>
      <c r="E1356" s="199" t="s">
        <v>2213</v>
      </c>
      <c r="F1356" s="340"/>
      <c r="G1356" s="264"/>
      <c r="H1356" s="189"/>
      <c r="I1356" s="265"/>
      <c r="J1356" s="265"/>
    </row>
    <row r="1357" spans="1:12" ht="22.5" x14ac:dyDescent="0.25">
      <c r="A1357" s="58"/>
      <c r="B1357" s="58" t="str">
        <f>IF(TRIM(I1357)&lt;&gt;"",COUNTA($I$6:I1357),"")</f>
        <v/>
      </c>
      <c r="C1357" s="199"/>
      <c r="D1357" s="249"/>
      <c r="E1357" s="199" t="s">
        <v>2214</v>
      </c>
      <c r="F1357" s="340"/>
      <c r="G1357" s="264"/>
      <c r="H1357" s="189"/>
      <c r="I1357" s="265"/>
      <c r="J1357" s="265"/>
    </row>
    <row r="1358" spans="1:12" ht="22.5" x14ac:dyDescent="0.25">
      <c r="A1358" s="58"/>
      <c r="B1358" s="58" t="str">
        <f>IF(TRIM(I1358)&lt;&gt;"",COUNTA($I$6:I1358),"")</f>
        <v/>
      </c>
      <c r="C1358" s="199"/>
      <c r="D1358" s="249"/>
      <c r="E1358" s="199" t="s">
        <v>2021</v>
      </c>
      <c r="F1358" s="340"/>
      <c r="G1358" s="264"/>
      <c r="H1358" s="189"/>
      <c r="I1358" s="265"/>
      <c r="J1358" s="265"/>
    </row>
    <row r="1359" spans="1:12" ht="22.5" x14ac:dyDescent="0.25">
      <c r="A1359" s="58"/>
      <c r="B1359" s="58" t="str">
        <f>IF(TRIM(I1359)&lt;&gt;"",COUNTA($I$6:I1359),"")</f>
        <v/>
      </c>
      <c r="C1359" s="199"/>
      <c r="D1359" s="249"/>
      <c r="E1359" s="199" t="s">
        <v>2023</v>
      </c>
      <c r="F1359" s="340"/>
      <c r="G1359" s="264"/>
      <c r="H1359" s="189"/>
      <c r="I1359" s="265"/>
      <c r="J1359" s="265"/>
    </row>
    <row r="1360" spans="1:12" ht="45" x14ac:dyDescent="0.25">
      <c r="A1360" s="58"/>
      <c r="B1360" s="58" t="str">
        <f>IF(TRIM(I1360)&lt;&gt;"",COUNTA($I$6:I1360),"")</f>
        <v/>
      </c>
      <c r="C1360" s="199"/>
      <c r="D1360" s="249"/>
      <c r="E1360" s="199" t="s">
        <v>2215</v>
      </c>
      <c r="F1360" s="340"/>
      <c r="G1360" s="264"/>
      <c r="H1360" s="189"/>
      <c r="I1360" s="265"/>
      <c r="J1360" s="265"/>
    </row>
    <row r="1361" spans="1:10" ht="78.75" x14ac:dyDescent="0.25">
      <c r="A1361" s="58"/>
      <c r="B1361" s="58" t="str">
        <f>IF(TRIM(I1361)&lt;&gt;"",COUNTA($I$6:I1361),"")</f>
        <v/>
      </c>
      <c r="C1361" s="199"/>
      <c r="D1361" s="249"/>
      <c r="E1361" s="199" t="s">
        <v>2216</v>
      </c>
      <c r="F1361" s="340"/>
      <c r="G1361" s="264"/>
      <c r="H1361" s="189"/>
      <c r="I1361" s="265"/>
      <c r="J1361" s="265"/>
    </row>
    <row r="1362" spans="1:10" ht="45" x14ac:dyDescent="0.25">
      <c r="A1362" s="58"/>
      <c r="B1362" s="58" t="str">
        <f>IF(TRIM(I1362)&lt;&gt;"",COUNTA($I$6:I1362),"")</f>
        <v/>
      </c>
      <c r="C1362" s="199"/>
      <c r="D1362" s="249"/>
      <c r="E1362" s="199" t="s">
        <v>3135</v>
      </c>
      <c r="F1362" s="340"/>
      <c r="G1362" s="264"/>
      <c r="H1362" s="189"/>
      <c r="I1362" s="265"/>
      <c r="J1362" s="265"/>
    </row>
    <row r="1363" spans="1:10" ht="135" x14ac:dyDescent="0.25">
      <c r="A1363" s="58"/>
      <c r="B1363" s="58" t="str">
        <f>IF(TRIM(I1363)&lt;&gt;"",COUNTA($I$6:I1363),"")</f>
        <v/>
      </c>
      <c r="C1363" s="199"/>
      <c r="D1363" s="249"/>
      <c r="E1363" s="199" t="s">
        <v>2217</v>
      </c>
      <c r="F1363" s="340"/>
      <c r="G1363" s="264"/>
      <c r="H1363" s="189"/>
      <c r="I1363" s="265"/>
      <c r="J1363" s="265"/>
    </row>
    <row r="1364" spans="1:10" ht="45" x14ac:dyDescent="0.25">
      <c r="A1364" s="58"/>
      <c r="B1364" s="58" t="str">
        <f>IF(TRIM(I1364)&lt;&gt;"",COUNTA($I$6:I1364),"")</f>
        <v/>
      </c>
      <c r="C1364" s="199"/>
      <c r="D1364" s="249"/>
      <c r="E1364" s="199" t="s">
        <v>2218</v>
      </c>
      <c r="F1364" s="340"/>
      <c r="G1364" s="264"/>
      <c r="H1364" s="189"/>
      <c r="I1364" s="265"/>
      <c r="J1364" s="265"/>
    </row>
    <row r="1365" spans="1:10" ht="78.75" x14ac:dyDescent="0.25">
      <c r="A1365" s="58"/>
      <c r="B1365" s="58" t="str">
        <f>IF(TRIM(I1365)&lt;&gt;"",COUNTA($I$6:I1365),"")</f>
        <v/>
      </c>
      <c r="C1365" s="199"/>
      <c r="D1365" s="249"/>
      <c r="E1365" s="199" t="s">
        <v>2219</v>
      </c>
      <c r="F1365" s="340"/>
      <c r="G1365" s="264"/>
      <c r="H1365" s="189"/>
      <c r="I1365" s="265"/>
      <c r="J1365" s="265"/>
    </row>
    <row r="1366" spans="1:10" ht="22.5" x14ac:dyDescent="0.25">
      <c r="A1366" s="58"/>
      <c r="B1366" s="58" t="str">
        <f>IF(TRIM(I1366)&lt;&gt;"",COUNTA($I$6:I1366),"")</f>
        <v/>
      </c>
      <c r="C1366" s="199"/>
      <c r="D1366" s="249"/>
      <c r="E1366" s="199" t="s">
        <v>2220</v>
      </c>
      <c r="F1366" s="340"/>
      <c r="G1366" s="264"/>
      <c r="H1366" s="189"/>
      <c r="I1366" s="265"/>
      <c r="J1366" s="265"/>
    </row>
    <row r="1367" spans="1:10" ht="33.75" x14ac:dyDescent="0.25">
      <c r="A1367" s="58"/>
      <c r="B1367" s="58" t="str">
        <f>IF(TRIM(I1367)&lt;&gt;"",COUNTA($I$6:I1367),"")</f>
        <v/>
      </c>
      <c r="C1367" s="199"/>
      <c r="D1367" s="249"/>
      <c r="E1367" s="199" t="s">
        <v>2221</v>
      </c>
      <c r="F1367" s="340"/>
      <c r="G1367" s="264"/>
      <c r="H1367" s="189"/>
      <c r="I1367" s="265"/>
      <c r="J1367" s="265"/>
    </row>
    <row r="1368" spans="1:10" ht="45" x14ac:dyDescent="0.25">
      <c r="A1368" s="58"/>
      <c r="B1368" s="58" t="str">
        <f>IF(TRIM(I1368)&lt;&gt;"",COUNTA($I$6:I1368),"")</f>
        <v/>
      </c>
      <c r="C1368" s="199"/>
      <c r="D1368" s="249"/>
      <c r="E1368" s="199" t="s">
        <v>2222</v>
      </c>
      <c r="F1368" s="340"/>
      <c r="G1368" s="264"/>
      <c r="H1368" s="189"/>
      <c r="I1368" s="265"/>
      <c r="J1368" s="265"/>
    </row>
    <row r="1369" spans="1:10" ht="45" x14ac:dyDescent="0.25">
      <c r="A1369" s="58"/>
      <c r="B1369" s="58" t="str">
        <f>IF(TRIM(I1369)&lt;&gt;"",COUNTA($I$6:I1369),"")</f>
        <v/>
      </c>
      <c r="C1369" s="199"/>
      <c r="D1369" s="249"/>
      <c r="E1369" s="199" t="s">
        <v>2029</v>
      </c>
      <c r="F1369" s="340"/>
      <c r="G1369" s="264"/>
      <c r="H1369" s="189"/>
      <c r="I1369" s="265"/>
      <c r="J1369" s="265"/>
    </row>
    <row r="1370" spans="1:10" ht="33.75" x14ac:dyDescent="0.25">
      <c r="A1370" s="58"/>
      <c r="B1370" s="58" t="str">
        <f>IF(TRIM(I1370)&lt;&gt;"",COUNTA($I$6:I1370),"")</f>
        <v/>
      </c>
      <c r="C1370" s="199"/>
      <c r="D1370" s="249"/>
      <c r="E1370" s="199" t="s">
        <v>2223</v>
      </c>
      <c r="F1370" s="340"/>
      <c r="G1370" s="264"/>
      <c r="H1370" s="189"/>
      <c r="I1370" s="265"/>
      <c r="J1370" s="265"/>
    </row>
    <row r="1371" spans="1:10" ht="22.5" x14ac:dyDescent="0.25">
      <c r="A1371" s="58"/>
      <c r="B1371" s="58" t="str">
        <f>IF(TRIM(I1371)&lt;&gt;"",COUNTA($I$6:I1371),"")</f>
        <v/>
      </c>
      <c r="C1371" s="199"/>
      <c r="D1371" s="249"/>
      <c r="E1371" s="199" t="s">
        <v>2031</v>
      </c>
      <c r="F1371" s="340"/>
      <c r="G1371" s="264"/>
      <c r="H1371" s="189"/>
      <c r="I1371" s="265"/>
      <c r="J1371" s="265"/>
    </row>
    <row r="1372" spans="1:10" ht="45" x14ac:dyDescent="0.25">
      <c r="A1372" s="58"/>
      <c r="B1372" s="58" t="str">
        <f>IF(TRIM(I1372)&lt;&gt;"",COUNTA($I$6:I1372),"")</f>
        <v/>
      </c>
      <c r="C1372" s="199"/>
      <c r="D1372" s="249"/>
      <c r="E1372" s="199" t="s">
        <v>2224</v>
      </c>
      <c r="F1372" s="340"/>
      <c r="G1372" s="264"/>
      <c r="H1372" s="189"/>
      <c r="I1372" s="265"/>
      <c r="J1372" s="265"/>
    </row>
    <row r="1373" spans="1:10" ht="56.25" x14ac:dyDescent="0.25">
      <c r="A1373" s="58"/>
      <c r="B1373" s="58" t="str">
        <f>IF(TRIM(I1373)&lt;&gt;"",COUNTA($I$6:I1373),"")</f>
        <v/>
      </c>
      <c r="C1373" s="199"/>
      <c r="D1373" s="249"/>
      <c r="E1373" s="199" t="s">
        <v>2225</v>
      </c>
      <c r="F1373" s="340"/>
      <c r="G1373" s="264"/>
      <c r="H1373" s="189"/>
      <c r="I1373" s="265"/>
      <c r="J1373" s="265"/>
    </row>
    <row r="1374" spans="1:10" ht="22.5" x14ac:dyDescent="0.25">
      <c r="A1374" s="58"/>
      <c r="B1374" s="58" t="str">
        <f>IF(TRIM(I1374)&lt;&gt;"",COUNTA($I$6:I1374),"")</f>
        <v/>
      </c>
      <c r="C1374" s="199"/>
      <c r="D1374" s="249"/>
      <c r="E1374" s="199" t="s">
        <v>2226</v>
      </c>
      <c r="F1374" s="340"/>
      <c r="G1374" s="264"/>
      <c r="H1374" s="189"/>
      <c r="I1374" s="265"/>
      <c r="J1374" s="265"/>
    </row>
    <row r="1375" spans="1:10" ht="22.5" x14ac:dyDescent="0.25">
      <c r="A1375" s="58"/>
      <c r="B1375" s="58" t="str">
        <f>IF(TRIM(I1375)&lt;&gt;"",COUNTA($I$6:I1375),"")</f>
        <v/>
      </c>
      <c r="C1375" s="199"/>
      <c r="D1375" s="249"/>
      <c r="E1375" s="199" t="s">
        <v>2227</v>
      </c>
      <c r="F1375" s="340"/>
      <c r="G1375" s="264"/>
      <c r="H1375" s="189"/>
      <c r="I1375" s="265"/>
      <c r="J1375" s="265"/>
    </row>
    <row r="1376" spans="1:10" ht="56.25" x14ac:dyDescent="0.25">
      <c r="A1376" s="58"/>
      <c r="B1376" s="58" t="str">
        <f>IF(TRIM(I1376)&lt;&gt;"",COUNTA($I$6:I1376),"")</f>
        <v/>
      </c>
      <c r="C1376" s="199"/>
      <c r="D1376" s="249"/>
      <c r="E1376" s="199" t="s">
        <v>2228</v>
      </c>
      <c r="F1376" s="340"/>
      <c r="G1376" s="264"/>
      <c r="H1376" s="189"/>
      <c r="I1376" s="265"/>
      <c r="J1376" s="265"/>
    </row>
    <row r="1377" spans="1:12" ht="101.25" x14ac:dyDescent="0.25">
      <c r="A1377" s="58"/>
      <c r="B1377" s="58" t="str">
        <f>IF(TRIM(I1377)&lt;&gt;"",COUNTA($I$6:I1377),"")</f>
        <v/>
      </c>
      <c r="C1377" s="199"/>
      <c r="D1377" s="249"/>
      <c r="E1377" s="199" t="s">
        <v>2229</v>
      </c>
      <c r="F1377" s="340"/>
      <c r="G1377" s="264"/>
      <c r="H1377" s="189"/>
      <c r="I1377" s="265"/>
      <c r="J1377" s="265"/>
    </row>
    <row r="1378" spans="1:12" ht="405" x14ac:dyDescent="0.25">
      <c r="A1378" s="58"/>
      <c r="B1378" s="58" t="str">
        <f>IF(TRIM(I1378)&lt;&gt;"",COUNTA($I$6:I1378),"")</f>
        <v/>
      </c>
      <c r="C1378" s="199"/>
      <c r="D1378" s="249"/>
      <c r="E1378" s="199" t="s">
        <v>2230</v>
      </c>
      <c r="F1378" s="340"/>
      <c r="G1378" s="264"/>
      <c r="H1378" s="189"/>
      <c r="I1378" s="265"/>
      <c r="J1378" s="265"/>
    </row>
    <row r="1379" spans="1:12" ht="67.5" x14ac:dyDescent="0.25">
      <c r="A1379" s="58"/>
      <c r="B1379" s="58" t="str">
        <f>IF(TRIM(I1379)&lt;&gt;"",COUNTA($I$6:I1379),"")</f>
        <v/>
      </c>
      <c r="C1379" s="199"/>
      <c r="D1379" s="249"/>
      <c r="E1379" s="199" t="s">
        <v>2231</v>
      </c>
      <c r="F1379" s="340"/>
      <c r="G1379" s="264"/>
      <c r="H1379" s="189"/>
      <c r="I1379" s="265"/>
      <c r="J1379" s="265"/>
    </row>
    <row r="1380" spans="1:12" ht="157.5" x14ac:dyDescent="0.25">
      <c r="A1380" s="58"/>
      <c r="B1380" s="58" t="str">
        <f>IF(TRIM(I1380)&lt;&gt;"",COUNTA($I$6:I1380),"")</f>
        <v/>
      </c>
      <c r="C1380" s="199"/>
      <c r="D1380" s="249"/>
      <c r="E1380" s="199" t="s">
        <v>2232</v>
      </c>
      <c r="F1380" s="340"/>
      <c r="G1380" s="264"/>
      <c r="H1380" s="189"/>
      <c r="I1380" s="265"/>
      <c r="J1380" s="265"/>
    </row>
    <row r="1381" spans="1:12" x14ac:dyDescent="0.25">
      <c r="A1381" s="58"/>
      <c r="B1381" s="58" t="str">
        <f>IF(TRIM(I1381)&lt;&gt;"",COUNTA($I$6:I1381),"")</f>
        <v/>
      </c>
      <c r="C1381" s="199"/>
      <c r="D1381" s="249"/>
      <c r="E1381" s="199"/>
      <c r="F1381" s="340"/>
      <c r="G1381" s="264"/>
      <c r="H1381" s="189"/>
      <c r="I1381" s="265"/>
      <c r="J1381" s="265"/>
    </row>
    <row r="1382" spans="1:12" ht="33.75" x14ac:dyDescent="0.25">
      <c r="A1382" s="58"/>
      <c r="B1382" s="58" t="str">
        <f>IF(TRIM(I1382)&lt;&gt;"",COUNTA($I$6:I1382),"")</f>
        <v/>
      </c>
      <c r="C1382" s="256"/>
      <c r="D1382" s="249"/>
      <c r="E1382" s="256" t="s">
        <v>2233</v>
      </c>
      <c r="F1382" s="340"/>
      <c r="G1382" s="264"/>
      <c r="H1382" s="189"/>
      <c r="I1382" s="265"/>
      <c r="J1382" s="265"/>
      <c r="K1382" s="26"/>
      <c r="L1382" s="26"/>
    </row>
    <row r="1383" spans="1:12" ht="22.5" x14ac:dyDescent="0.25">
      <c r="A1383" s="58"/>
      <c r="B1383" s="58" t="str">
        <f>IF(TRIM(I1383)&lt;&gt;"",COUNTA($I$6:I1383),"")</f>
        <v/>
      </c>
      <c r="C1383" s="199"/>
      <c r="D1383" s="249"/>
      <c r="E1383" s="199" t="s">
        <v>2234</v>
      </c>
      <c r="F1383" s="340"/>
      <c r="G1383" s="264"/>
      <c r="H1383" s="189"/>
      <c r="I1383" s="265"/>
      <c r="J1383" s="265"/>
      <c r="K1383" s="26"/>
      <c r="L1383" s="26"/>
    </row>
    <row r="1384" spans="1:12" ht="22.5" x14ac:dyDescent="0.25">
      <c r="A1384" s="58"/>
      <c r="B1384" s="58" t="str">
        <f>IF(TRIM(I1384)&lt;&gt;"",COUNTA($I$6:I1384),"")</f>
        <v/>
      </c>
      <c r="C1384" s="199"/>
      <c r="D1384" s="249"/>
      <c r="E1384" s="199" t="s">
        <v>2235</v>
      </c>
      <c r="F1384" s="340"/>
      <c r="G1384" s="264"/>
      <c r="H1384" s="189"/>
      <c r="I1384" s="265"/>
      <c r="J1384" s="265"/>
      <c r="K1384" s="26"/>
      <c r="L1384" s="26"/>
    </row>
    <row r="1385" spans="1:12" ht="33.75" x14ac:dyDescent="0.25">
      <c r="A1385" s="58"/>
      <c r="B1385" s="58" t="str">
        <f>IF(TRIM(I1385)&lt;&gt;"",COUNTA($I$6:I1385),"")</f>
        <v/>
      </c>
      <c r="C1385" s="199"/>
      <c r="D1385" s="249"/>
      <c r="E1385" s="199" t="s">
        <v>2236</v>
      </c>
      <c r="F1385" s="340"/>
      <c r="G1385" s="264"/>
      <c r="H1385" s="189"/>
      <c r="I1385" s="265"/>
      <c r="J1385" s="265"/>
      <c r="K1385" s="26"/>
      <c r="L1385" s="26"/>
    </row>
    <row r="1386" spans="1:12" x14ac:dyDescent="0.25">
      <c r="A1386" s="58"/>
      <c r="B1386" s="58" t="str">
        <f>IF(TRIM(I1386)&lt;&gt;"",COUNTA($I$6:I1386),"")</f>
        <v/>
      </c>
      <c r="C1386" s="199"/>
      <c r="D1386" s="249"/>
      <c r="E1386" s="199" t="s">
        <v>2237</v>
      </c>
      <c r="F1386" s="340"/>
      <c r="G1386" s="264"/>
      <c r="H1386" s="189"/>
      <c r="I1386" s="265"/>
      <c r="J1386" s="265"/>
      <c r="K1386" s="26"/>
      <c r="L1386" s="26"/>
    </row>
    <row r="1387" spans="1:12" ht="33.75" x14ac:dyDescent="0.25">
      <c r="A1387" s="58"/>
      <c r="B1387" s="58" t="str">
        <f>IF(TRIM(I1387)&lt;&gt;"",COUNTA($I$6:I1387),"")</f>
        <v/>
      </c>
      <c r="C1387" s="199"/>
      <c r="D1387" s="249"/>
      <c r="E1387" s="199" t="s">
        <v>2238</v>
      </c>
      <c r="F1387" s="340"/>
      <c r="G1387" s="264"/>
      <c r="H1387" s="189"/>
      <c r="I1387" s="265"/>
      <c r="J1387" s="265"/>
      <c r="K1387" s="26"/>
      <c r="L1387" s="26"/>
    </row>
    <row r="1388" spans="1:12" ht="22.5" x14ac:dyDescent="0.25">
      <c r="A1388" s="58"/>
      <c r="B1388" s="58" t="str">
        <f>IF(TRIM(I1388)&lt;&gt;"",COUNTA($I$6:I1388),"")</f>
        <v/>
      </c>
      <c r="C1388" s="199"/>
      <c r="D1388" s="249"/>
      <c r="E1388" s="199" t="s">
        <v>2239</v>
      </c>
      <c r="F1388" s="340"/>
      <c r="G1388" s="264"/>
      <c r="H1388" s="189"/>
      <c r="I1388" s="265"/>
      <c r="J1388" s="265"/>
      <c r="K1388" s="26"/>
      <c r="L1388" s="26"/>
    </row>
    <row r="1389" spans="1:12" ht="22.5" x14ac:dyDescent="0.25">
      <c r="A1389" s="58"/>
      <c r="B1389" s="58" t="str">
        <f>IF(TRIM(I1389)&lt;&gt;"",COUNTA($I$6:I1389),"")</f>
        <v/>
      </c>
      <c r="C1389" s="199"/>
      <c r="D1389" s="249"/>
      <c r="E1389" s="199" t="s">
        <v>2044</v>
      </c>
      <c r="F1389" s="340"/>
      <c r="G1389" s="264"/>
      <c r="H1389" s="189"/>
      <c r="I1389" s="265"/>
      <c r="J1389" s="265"/>
      <c r="K1389" s="26"/>
      <c r="L1389" s="26"/>
    </row>
    <row r="1390" spans="1:12" x14ac:dyDescent="0.25">
      <c r="A1390" s="58"/>
      <c r="B1390" s="58" t="str">
        <f>IF(TRIM(I1390)&lt;&gt;"",COUNTA($I$6:I1390),"")</f>
        <v/>
      </c>
      <c r="C1390" s="199"/>
      <c r="D1390" s="249"/>
      <c r="E1390" s="199" t="s">
        <v>2045</v>
      </c>
      <c r="F1390" s="340"/>
      <c r="G1390" s="264"/>
      <c r="H1390" s="189"/>
      <c r="I1390" s="265"/>
      <c r="J1390" s="265"/>
      <c r="K1390" s="26"/>
      <c r="L1390" s="26"/>
    </row>
    <row r="1391" spans="1:12" ht="45" x14ac:dyDescent="0.25">
      <c r="A1391" s="58"/>
      <c r="B1391" s="58" t="str">
        <f>IF(TRIM(I1391)&lt;&gt;"",COUNTA($I$6:I1391),"")</f>
        <v/>
      </c>
      <c r="C1391" s="199"/>
      <c r="D1391" s="249"/>
      <c r="E1391" s="199" t="s">
        <v>2240</v>
      </c>
      <c r="F1391" s="340"/>
      <c r="G1391" s="264"/>
      <c r="H1391" s="189"/>
      <c r="I1391" s="265"/>
      <c r="J1391" s="265"/>
      <c r="K1391" s="26"/>
      <c r="L1391" s="26"/>
    </row>
    <row r="1392" spans="1:12" x14ac:dyDescent="0.25">
      <c r="A1392" s="58"/>
      <c r="B1392" s="58" t="str">
        <f>IF(TRIM(I1392)&lt;&gt;"",COUNTA($I$6:I1392),"")</f>
        <v/>
      </c>
      <c r="C1392" s="199"/>
      <c r="D1392" s="249"/>
      <c r="E1392" s="199" t="s">
        <v>2241</v>
      </c>
      <c r="F1392" s="340"/>
      <c r="G1392" s="264"/>
      <c r="H1392" s="189"/>
      <c r="I1392" s="265"/>
      <c r="J1392" s="265"/>
      <c r="K1392" s="26"/>
      <c r="L1392" s="26"/>
    </row>
    <row r="1393" spans="1:12" ht="22.5" x14ac:dyDescent="0.25">
      <c r="A1393" s="58"/>
      <c r="B1393" s="58" t="str">
        <f>IF(TRIM(I1393)&lt;&gt;"",COUNTA($I$6:I1393),"")</f>
        <v/>
      </c>
      <c r="C1393" s="199"/>
      <c r="D1393" s="249"/>
      <c r="E1393" s="199" t="s">
        <v>2242</v>
      </c>
      <c r="F1393" s="340"/>
      <c r="G1393" s="264"/>
      <c r="H1393" s="189"/>
      <c r="I1393" s="265"/>
      <c r="J1393" s="265"/>
      <c r="K1393" s="26"/>
      <c r="L1393" s="26"/>
    </row>
    <row r="1394" spans="1:12" ht="45" x14ac:dyDescent="0.25">
      <c r="A1394" s="58"/>
      <c r="B1394" s="58" t="str">
        <f>IF(TRIM(I1394)&lt;&gt;"",COUNTA($I$6:I1394),"")</f>
        <v/>
      </c>
      <c r="C1394" s="199"/>
      <c r="D1394" s="249"/>
      <c r="E1394" s="199" t="s">
        <v>2243</v>
      </c>
      <c r="F1394" s="340"/>
      <c r="G1394" s="264"/>
      <c r="H1394" s="189"/>
      <c r="I1394" s="265"/>
      <c r="J1394" s="265"/>
      <c r="K1394" s="26"/>
      <c r="L1394" s="26"/>
    </row>
    <row r="1395" spans="1:12" ht="22.5" x14ac:dyDescent="0.25">
      <c r="A1395" s="58"/>
      <c r="B1395" s="58" t="str">
        <f>IF(TRIM(I1395)&lt;&gt;"",COUNTA($I$6:I1395),"")</f>
        <v/>
      </c>
      <c r="C1395" s="199"/>
      <c r="D1395" s="249"/>
      <c r="E1395" s="199" t="s">
        <v>2244</v>
      </c>
      <c r="F1395" s="340"/>
      <c r="G1395" s="264"/>
      <c r="H1395" s="189"/>
      <c r="I1395" s="265"/>
      <c r="J1395" s="265"/>
      <c r="K1395" s="26"/>
      <c r="L1395" s="26"/>
    </row>
    <row r="1396" spans="1:12" ht="56.25" x14ac:dyDescent="0.25">
      <c r="A1396" s="58"/>
      <c r="B1396" s="58" t="str">
        <f>IF(TRIM(I1396)&lt;&gt;"",COUNTA($I$6:I1396),"")</f>
        <v/>
      </c>
      <c r="C1396" s="199"/>
      <c r="D1396" s="249"/>
      <c r="E1396" s="199" t="s">
        <v>2245</v>
      </c>
      <c r="F1396" s="340"/>
      <c r="G1396" s="264"/>
      <c r="H1396" s="189"/>
      <c r="I1396" s="265"/>
      <c r="J1396" s="265"/>
      <c r="K1396" s="26"/>
      <c r="L1396" s="26"/>
    </row>
    <row r="1397" spans="1:12" x14ac:dyDescent="0.25">
      <c r="A1397" s="58"/>
      <c r="B1397" s="58" t="str">
        <f>IF(TRIM(I1397)&lt;&gt;"",COUNTA($I$6:I1397),"")</f>
        <v/>
      </c>
      <c r="C1397" s="199"/>
      <c r="D1397" s="249"/>
      <c r="E1397" s="199" t="s">
        <v>2048</v>
      </c>
      <c r="F1397" s="340"/>
      <c r="G1397" s="264"/>
      <c r="H1397" s="189"/>
      <c r="I1397" s="265"/>
      <c r="J1397" s="265"/>
      <c r="K1397" s="26"/>
      <c r="L1397" s="26"/>
    </row>
    <row r="1398" spans="1:12" ht="22.5" x14ac:dyDescent="0.25">
      <c r="A1398" s="58"/>
      <c r="B1398" s="58" t="str">
        <f>IF(TRIM(I1398)&lt;&gt;"",COUNTA($I$6:I1398),"")</f>
        <v/>
      </c>
      <c r="C1398" s="199"/>
      <c r="D1398" s="249"/>
      <c r="E1398" s="199" t="s">
        <v>2246</v>
      </c>
      <c r="F1398" s="340"/>
      <c r="G1398" s="264"/>
      <c r="H1398" s="189"/>
      <c r="I1398" s="265"/>
      <c r="J1398" s="265"/>
      <c r="K1398" s="26"/>
      <c r="L1398" s="26"/>
    </row>
    <row r="1399" spans="1:12" x14ac:dyDescent="0.25">
      <c r="A1399" s="58"/>
      <c r="B1399" s="58" t="str">
        <f>IF(TRIM(I1399)&lt;&gt;"",COUNTA($I$6:I1399),"")</f>
        <v/>
      </c>
      <c r="C1399" s="199"/>
      <c r="D1399" s="249"/>
      <c r="E1399" s="199" t="s">
        <v>2247</v>
      </c>
      <c r="F1399" s="340"/>
      <c r="G1399" s="264"/>
      <c r="H1399" s="189"/>
      <c r="I1399" s="265"/>
      <c r="J1399" s="265"/>
      <c r="K1399" s="26"/>
      <c r="L1399" s="26"/>
    </row>
    <row r="1400" spans="1:12" ht="45" x14ac:dyDescent="0.25">
      <c r="A1400" s="58"/>
      <c r="B1400" s="58" t="str">
        <f>IF(TRIM(I1400)&lt;&gt;"",COUNTA($I$6:I1400),"")</f>
        <v/>
      </c>
      <c r="C1400" s="199"/>
      <c r="D1400" s="249"/>
      <c r="E1400" s="199" t="s">
        <v>2248</v>
      </c>
      <c r="F1400" s="340"/>
      <c r="G1400" s="264"/>
      <c r="H1400" s="189"/>
      <c r="I1400" s="265"/>
      <c r="J1400" s="265"/>
      <c r="K1400" s="26"/>
      <c r="L1400" s="26"/>
    </row>
    <row r="1401" spans="1:12" ht="33.75" x14ac:dyDescent="0.25">
      <c r="A1401" s="58"/>
      <c r="B1401" s="58" t="str">
        <f>IF(TRIM(I1401)&lt;&gt;"",COUNTA($I$6:I1401),"")</f>
        <v/>
      </c>
      <c r="C1401" s="199"/>
      <c r="D1401" s="249"/>
      <c r="E1401" s="199" t="s">
        <v>2249</v>
      </c>
      <c r="F1401" s="340"/>
      <c r="G1401" s="264"/>
      <c r="H1401" s="189"/>
      <c r="I1401" s="265"/>
      <c r="J1401" s="265"/>
      <c r="K1401" s="26"/>
      <c r="L1401" s="26"/>
    </row>
    <row r="1402" spans="1:12" ht="22.5" x14ac:dyDescent="0.25">
      <c r="A1402" s="58"/>
      <c r="B1402" s="58" t="str">
        <f>IF(TRIM(I1402)&lt;&gt;"",COUNTA($I$6:I1402),"")</f>
        <v/>
      </c>
      <c r="C1402" s="199"/>
      <c r="D1402" s="249"/>
      <c r="E1402" s="199" t="s">
        <v>2516</v>
      </c>
      <c r="F1402" s="340"/>
      <c r="G1402" s="264"/>
      <c r="H1402" s="189"/>
      <c r="I1402" s="265"/>
      <c r="J1402" s="265"/>
      <c r="K1402" s="26"/>
      <c r="L1402" s="26"/>
    </row>
    <row r="1403" spans="1:12" ht="22.5" x14ac:dyDescent="0.25">
      <c r="A1403" s="58"/>
      <c r="B1403" s="58" t="str">
        <f>IF(TRIM(I1403)&lt;&gt;"",COUNTA($I$6:I1403),"")</f>
        <v/>
      </c>
      <c r="C1403" s="199"/>
      <c r="D1403" s="249"/>
      <c r="E1403" s="199" t="s">
        <v>2050</v>
      </c>
      <c r="F1403" s="340"/>
      <c r="G1403" s="264"/>
      <c r="H1403" s="189"/>
      <c r="I1403" s="265"/>
      <c r="J1403" s="265"/>
      <c r="K1403" s="26"/>
      <c r="L1403" s="26"/>
    </row>
    <row r="1404" spans="1:12" x14ac:dyDescent="0.25">
      <c r="A1404" s="58"/>
      <c r="B1404" s="58" t="str">
        <f>IF(TRIM(I1404)&lt;&gt;"",COUNTA($I$6:I1404),"")</f>
        <v/>
      </c>
      <c r="C1404" s="199"/>
      <c r="D1404" s="249"/>
      <c r="E1404" s="199" t="s">
        <v>2051</v>
      </c>
      <c r="F1404" s="340"/>
      <c r="G1404" s="264"/>
      <c r="H1404" s="189"/>
      <c r="I1404" s="265"/>
      <c r="J1404" s="265"/>
      <c r="K1404" s="26"/>
      <c r="L1404" s="26"/>
    </row>
    <row r="1405" spans="1:12" ht="22.5" x14ac:dyDescent="0.25">
      <c r="A1405" s="58"/>
      <c r="B1405" s="58" t="str">
        <f>IF(TRIM(I1405)&lt;&gt;"",COUNTA($I$6:I1405),"")</f>
        <v/>
      </c>
      <c r="C1405" s="199"/>
      <c r="D1405" s="249"/>
      <c r="E1405" s="199" t="s">
        <v>2052</v>
      </c>
      <c r="F1405" s="340"/>
      <c r="G1405" s="264"/>
      <c r="H1405" s="189"/>
      <c r="I1405" s="265"/>
      <c r="J1405" s="265"/>
      <c r="K1405" s="26"/>
      <c r="L1405" s="26"/>
    </row>
    <row r="1406" spans="1:12" ht="22.5" x14ac:dyDescent="0.25">
      <c r="A1406" s="58"/>
      <c r="B1406" s="58" t="str">
        <f>IF(TRIM(I1406)&lt;&gt;"",COUNTA($I$6:I1406),"")</f>
        <v/>
      </c>
      <c r="C1406" s="199"/>
      <c r="D1406" s="249"/>
      <c r="E1406" s="199" t="s">
        <v>2053</v>
      </c>
      <c r="F1406" s="340"/>
      <c r="G1406" s="264"/>
      <c r="H1406" s="189"/>
      <c r="I1406" s="265"/>
      <c r="J1406" s="265"/>
      <c r="K1406" s="26"/>
      <c r="L1406" s="26"/>
    </row>
    <row r="1407" spans="1:12" x14ac:dyDescent="0.25">
      <c r="A1407" s="58"/>
      <c r="B1407" s="58" t="str">
        <f>IF(TRIM(I1407)&lt;&gt;"",COUNTA($I$6:I1407),"")</f>
        <v/>
      </c>
      <c r="C1407" s="199"/>
      <c r="D1407" s="249"/>
      <c r="E1407" s="199" t="s">
        <v>2250</v>
      </c>
      <c r="F1407" s="340"/>
      <c r="G1407" s="264"/>
      <c r="H1407" s="189"/>
      <c r="I1407" s="265"/>
      <c r="J1407" s="265"/>
      <c r="K1407" s="26"/>
      <c r="L1407" s="26"/>
    </row>
    <row r="1408" spans="1:12" ht="22.5" x14ac:dyDescent="0.25">
      <c r="A1408" s="58"/>
      <c r="B1408" s="58" t="str">
        <f>IF(TRIM(I1408)&lt;&gt;"",COUNTA($I$6:I1408),"")</f>
        <v/>
      </c>
      <c r="C1408" s="199"/>
      <c r="D1408" s="249"/>
      <c r="E1408" s="199" t="s">
        <v>2056</v>
      </c>
      <c r="F1408" s="340"/>
      <c r="G1408" s="264"/>
      <c r="H1408" s="189"/>
      <c r="I1408" s="265"/>
      <c r="J1408" s="265"/>
      <c r="K1408" s="26"/>
      <c r="L1408" s="26"/>
    </row>
    <row r="1409" spans="1:12" ht="22.5" x14ac:dyDescent="0.25">
      <c r="A1409" s="58"/>
      <c r="B1409" s="58" t="str">
        <f>IF(TRIM(I1409)&lt;&gt;"",COUNTA($I$6:I1409),"")</f>
        <v/>
      </c>
      <c r="C1409" s="199"/>
      <c r="D1409" s="249"/>
      <c r="E1409" s="199" t="s">
        <v>2057</v>
      </c>
      <c r="F1409" s="340"/>
      <c r="G1409" s="264"/>
      <c r="H1409" s="189"/>
      <c r="I1409" s="265"/>
      <c r="J1409" s="265"/>
      <c r="K1409" s="26"/>
      <c r="L1409" s="26"/>
    </row>
    <row r="1410" spans="1:12" x14ac:dyDescent="0.25">
      <c r="A1410" s="58"/>
      <c r="B1410" s="58" t="str">
        <f>IF(TRIM(I1410)&lt;&gt;"",COUNTA($I$6:I1410),"")</f>
        <v/>
      </c>
      <c r="C1410" s="199"/>
      <c r="D1410" s="249"/>
      <c r="E1410" s="199" t="s">
        <v>2251</v>
      </c>
      <c r="F1410" s="340"/>
      <c r="G1410" s="264"/>
      <c r="H1410" s="189"/>
      <c r="I1410" s="265"/>
      <c r="J1410" s="265"/>
      <c r="K1410" s="26"/>
      <c r="L1410" s="26"/>
    </row>
    <row r="1411" spans="1:12" ht="22.5" x14ac:dyDescent="0.25">
      <c r="A1411" s="58"/>
      <c r="B1411" s="58" t="str">
        <f>IF(TRIM(I1411)&lt;&gt;"",COUNTA($I$6:I1411),"")</f>
        <v/>
      </c>
      <c r="C1411" s="199"/>
      <c r="D1411" s="249"/>
      <c r="E1411" s="199" t="s">
        <v>2252</v>
      </c>
      <c r="F1411" s="340"/>
      <c r="G1411" s="264"/>
      <c r="H1411" s="189"/>
      <c r="I1411" s="265"/>
      <c r="J1411" s="265"/>
      <c r="K1411" s="26"/>
      <c r="L1411" s="26"/>
    </row>
    <row r="1412" spans="1:12" ht="22.5" x14ac:dyDescent="0.25">
      <c r="A1412" s="58"/>
      <c r="B1412" s="58" t="str">
        <f>IF(TRIM(I1412)&lt;&gt;"",COUNTA($I$6:I1412),"")</f>
        <v/>
      </c>
      <c r="C1412" s="199"/>
      <c r="D1412" s="249"/>
      <c r="E1412" s="199" t="s">
        <v>2253</v>
      </c>
      <c r="F1412" s="340"/>
      <c r="G1412" s="264"/>
      <c r="H1412" s="189"/>
      <c r="I1412" s="265"/>
      <c r="J1412" s="265"/>
      <c r="K1412" s="26"/>
      <c r="L1412" s="26"/>
    </row>
    <row r="1413" spans="1:12" ht="22.5" x14ac:dyDescent="0.25">
      <c r="A1413" s="58"/>
      <c r="B1413" s="58" t="str">
        <f>IF(TRIM(I1413)&lt;&gt;"",COUNTA($I$6:I1413),"")</f>
        <v/>
      </c>
      <c r="C1413" s="199"/>
      <c r="D1413" s="249"/>
      <c r="E1413" s="199" t="s">
        <v>2254</v>
      </c>
      <c r="F1413" s="340"/>
      <c r="G1413" s="264"/>
      <c r="H1413" s="189"/>
      <c r="I1413" s="265"/>
      <c r="J1413" s="265"/>
      <c r="K1413" s="26"/>
      <c r="L1413" s="26"/>
    </row>
    <row r="1414" spans="1:12" ht="22.5" x14ac:dyDescent="0.25">
      <c r="A1414" s="58"/>
      <c r="B1414" s="58" t="str">
        <f>IF(TRIM(I1414)&lt;&gt;"",COUNTA($I$6:I1414),"")</f>
        <v/>
      </c>
      <c r="C1414" s="199"/>
      <c r="D1414" s="249"/>
      <c r="E1414" s="199" t="s">
        <v>2255</v>
      </c>
      <c r="F1414" s="340"/>
      <c r="G1414" s="264"/>
      <c r="H1414" s="189"/>
      <c r="I1414" s="265"/>
      <c r="J1414" s="265"/>
      <c r="K1414" s="26"/>
      <c r="L1414" s="26"/>
    </row>
    <row r="1415" spans="1:12" ht="33.75" x14ac:dyDescent="0.25">
      <c r="A1415" s="58"/>
      <c r="B1415" s="58" t="str">
        <f>IF(TRIM(I1415)&lt;&gt;"",COUNTA($I$6:I1415),"")</f>
        <v/>
      </c>
      <c r="C1415" s="199"/>
      <c r="D1415" s="249"/>
      <c r="E1415" s="199" t="s">
        <v>2256</v>
      </c>
      <c r="F1415" s="340"/>
      <c r="G1415" s="264"/>
      <c r="H1415" s="189"/>
      <c r="I1415" s="265"/>
      <c r="J1415" s="265"/>
      <c r="K1415" s="26"/>
      <c r="L1415" s="26"/>
    </row>
    <row r="1416" spans="1:12" ht="45" x14ac:dyDescent="0.25">
      <c r="A1416" s="58"/>
      <c r="B1416" s="58" t="str">
        <f>IF(TRIM(I1416)&lt;&gt;"",COUNTA($I$6:I1416),"")</f>
        <v/>
      </c>
      <c r="C1416" s="199"/>
      <c r="D1416" s="249"/>
      <c r="E1416" s="199" t="s">
        <v>2257</v>
      </c>
      <c r="F1416" s="340"/>
      <c r="G1416" s="264"/>
      <c r="H1416" s="189"/>
      <c r="I1416" s="265"/>
      <c r="J1416" s="265"/>
      <c r="K1416" s="26"/>
      <c r="L1416" s="26"/>
    </row>
    <row r="1417" spans="1:12" ht="33.75" x14ac:dyDescent="0.25">
      <c r="A1417" s="58"/>
      <c r="B1417" s="58" t="str">
        <f>IF(TRIM(I1417)&lt;&gt;"",COUNTA($I$6:I1417),"")</f>
        <v/>
      </c>
      <c r="C1417" s="199"/>
      <c r="D1417" s="249"/>
      <c r="E1417" s="199" t="s">
        <v>2258</v>
      </c>
      <c r="F1417" s="340"/>
      <c r="G1417" s="264"/>
      <c r="H1417" s="189"/>
      <c r="I1417" s="265"/>
      <c r="J1417" s="265"/>
      <c r="K1417" s="26"/>
      <c r="L1417" s="26"/>
    </row>
    <row r="1418" spans="1:12" x14ac:dyDescent="0.25">
      <c r="A1418" s="58"/>
      <c r="B1418" s="58" t="str">
        <f>IF(TRIM(I1418)&lt;&gt;"",COUNTA($I$6:I1418),"")</f>
        <v/>
      </c>
      <c r="C1418" s="199"/>
      <c r="D1418" s="249"/>
      <c r="E1418" s="199" t="s">
        <v>2259</v>
      </c>
      <c r="F1418" s="340"/>
      <c r="G1418" s="264"/>
      <c r="H1418" s="189"/>
      <c r="I1418" s="265"/>
      <c r="J1418" s="265"/>
      <c r="K1418" s="26"/>
      <c r="L1418" s="26"/>
    </row>
    <row r="1419" spans="1:12" ht="33.75" x14ac:dyDescent="0.25">
      <c r="A1419" s="58"/>
      <c r="B1419" s="58" t="str">
        <f>IF(TRIM(I1419)&lt;&gt;"",COUNTA($I$6:I1419),"")</f>
        <v/>
      </c>
      <c r="C1419" s="199"/>
      <c r="D1419" s="249"/>
      <c r="E1419" s="199" t="s">
        <v>2260</v>
      </c>
      <c r="F1419" s="340"/>
      <c r="G1419" s="264"/>
      <c r="H1419" s="189"/>
      <c r="I1419" s="265"/>
      <c r="J1419" s="265"/>
      <c r="K1419" s="26"/>
      <c r="L1419" s="26"/>
    </row>
    <row r="1420" spans="1:12" ht="22.5" x14ac:dyDescent="0.25">
      <c r="A1420" s="58"/>
      <c r="B1420" s="58" t="str">
        <f>IF(TRIM(I1420)&lt;&gt;"",COUNTA($I$6:I1420),"")</f>
        <v/>
      </c>
      <c r="C1420" s="199"/>
      <c r="D1420" s="249"/>
      <c r="E1420" s="199" t="s">
        <v>2261</v>
      </c>
      <c r="F1420" s="340"/>
      <c r="G1420" s="264"/>
      <c r="H1420" s="189"/>
      <c r="I1420" s="265"/>
      <c r="J1420" s="265"/>
      <c r="K1420" s="26"/>
      <c r="L1420" s="26"/>
    </row>
    <row r="1421" spans="1:12" ht="33.75" x14ac:dyDescent="0.25">
      <c r="A1421" s="58"/>
      <c r="B1421" s="58" t="str">
        <f>IF(TRIM(I1421)&lt;&gt;"",COUNTA($I$6:I1421),"")</f>
        <v/>
      </c>
      <c r="C1421" s="199"/>
      <c r="D1421" s="249"/>
      <c r="E1421" s="199" t="s">
        <v>2262</v>
      </c>
      <c r="F1421" s="340"/>
      <c r="G1421" s="264"/>
      <c r="H1421" s="189"/>
      <c r="I1421" s="265"/>
      <c r="J1421" s="265"/>
      <c r="K1421" s="26"/>
      <c r="L1421" s="26"/>
    </row>
    <row r="1422" spans="1:12" x14ac:dyDescent="0.25">
      <c r="A1422" s="58"/>
      <c r="B1422" s="58" t="str">
        <f>IF(TRIM(I1422)&lt;&gt;"",COUNTA($I$6:I1422),"")</f>
        <v/>
      </c>
      <c r="C1422" s="199"/>
      <c r="D1422" s="249"/>
      <c r="E1422" s="199" t="s">
        <v>2263</v>
      </c>
      <c r="F1422" s="340"/>
      <c r="G1422" s="264"/>
      <c r="H1422" s="189"/>
      <c r="I1422" s="265"/>
      <c r="J1422" s="265"/>
      <c r="K1422" s="26"/>
      <c r="L1422" s="26"/>
    </row>
    <row r="1423" spans="1:12" ht="22.5" x14ac:dyDescent="0.25">
      <c r="A1423" s="58"/>
      <c r="B1423" s="58" t="str">
        <f>IF(TRIM(I1423)&lt;&gt;"",COUNTA($I$6:I1423),"")</f>
        <v/>
      </c>
      <c r="C1423" s="199"/>
      <c r="D1423" s="249"/>
      <c r="E1423" s="199" t="s">
        <v>2264</v>
      </c>
      <c r="F1423" s="340"/>
      <c r="G1423" s="264"/>
      <c r="H1423" s="189"/>
      <c r="I1423" s="265"/>
      <c r="J1423" s="265"/>
      <c r="K1423" s="26"/>
      <c r="L1423" s="26"/>
    </row>
    <row r="1424" spans="1:12" ht="33.75" x14ac:dyDescent="0.25">
      <c r="A1424" s="58"/>
      <c r="B1424" s="58" t="str">
        <f>IF(TRIM(I1424)&lt;&gt;"",COUNTA($I$6:I1424),"")</f>
        <v/>
      </c>
      <c r="C1424" s="199"/>
      <c r="D1424" s="249"/>
      <c r="E1424" s="199" t="s">
        <v>2265</v>
      </c>
      <c r="F1424" s="340"/>
      <c r="G1424" s="264"/>
      <c r="H1424" s="189"/>
      <c r="I1424" s="265"/>
      <c r="J1424" s="265"/>
      <c r="K1424" s="26"/>
      <c r="L1424" s="26"/>
    </row>
    <row r="1425" spans="1:12" x14ac:dyDescent="0.25">
      <c r="A1425" s="58"/>
      <c r="B1425" s="58" t="str">
        <f>IF(TRIM(I1425)&lt;&gt;"",COUNTA($I$6:I1425),"")</f>
        <v/>
      </c>
      <c r="C1425" s="199"/>
      <c r="D1425" s="249"/>
      <c r="E1425" s="199" t="s">
        <v>2266</v>
      </c>
      <c r="F1425" s="340"/>
      <c r="G1425" s="264"/>
      <c r="H1425" s="189"/>
      <c r="I1425" s="265"/>
      <c r="J1425" s="265"/>
      <c r="K1425" s="26"/>
      <c r="L1425" s="26"/>
    </row>
    <row r="1426" spans="1:12" ht="33.75" x14ac:dyDescent="0.25">
      <c r="A1426" s="58"/>
      <c r="B1426" s="58" t="str">
        <f>IF(TRIM(I1426)&lt;&gt;"",COUNTA($I$6:I1426),"")</f>
        <v/>
      </c>
      <c r="C1426" s="199"/>
      <c r="D1426" s="249"/>
      <c r="E1426" s="199" t="s">
        <v>2267</v>
      </c>
      <c r="F1426" s="340"/>
      <c r="G1426" s="264"/>
      <c r="H1426" s="189"/>
      <c r="I1426" s="265"/>
      <c r="J1426" s="265"/>
      <c r="K1426" s="26"/>
      <c r="L1426" s="26"/>
    </row>
    <row r="1427" spans="1:12" ht="45" x14ac:dyDescent="0.25">
      <c r="A1427" s="58"/>
      <c r="B1427" s="58" t="str">
        <f>IF(TRIM(I1427)&lt;&gt;"",COUNTA($I$6:I1427),"")</f>
        <v/>
      </c>
      <c r="C1427" s="199"/>
      <c r="D1427" s="249"/>
      <c r="E1427" s="199" t="s">
        <v>2268</v>
      </c>
      <c r="F1427" s="340"/>
      <c r="G1427" s="264"/>
      <c r="H1427" s="189"/>
      <c r="I1427" s="265"/>
      <c r="J1427" s="265"/>
      <c r="K1427" s="26"/>
      <c r="L1427" s="26"/>
    </row>
    <row r="1428" spans="1:12" ht="67.5" x14ac:dyDescent="0.25">
      <c r="A1428" s="58"/>
      <c r="B1428" s="58" t="str">
        <f>IF(TRIM(I1428)&lt;&gt;"",COUNTA($I$6:I1428),"")</f>
        <v/>
      </c>
      <c r="C1428" s="199"/>
      <c r="D1428" s="249"/>
      <c r="E1428" s="199" t="s">
        <v>2269</v>
      </c>
      <c r="F1428" s="340"/>
      <c r="G1428" s="264"/>
      <c r="H1428" s="189"/>
      <c r="I1428" s="265"/>
      <c r="J1428" s="265"/>
      <c r="K1428" s="26"/>
      <c r="L1428" s="26"/>
    </row>
    <row r="1429" spans="1:12" ht="33.75" x14ac:dyDescent="0.25">
      <c r="A1429" s="58"/>
      <c r="B1429" s="58" t="str">
        <f>IF(TRIM(I1429)&lt;&gt;"",COUNTA($I$6:I1429),"")</f>
        <v/>
      </c>
      <c r="C1429" s="199"/>
      <c r="D1429" s="249"/>
      <c r="E1429" s="199" t="s">
        <v>2270</v>
      </c>
      <c r="F1429" s="340"/>
      <c r="G1429" s="264"/>
      <c r="H1429" s="189"/>
      <c r="I1429" s="265"/>
      <c r="J1429" s="265"/>
      <c r="K1429" s="26"/>
      <c r="L1429" s="26"/>
    </row>
    <row r="1430" spans="1:12" ht="22.5" x14ac:dyDescent="0.25">
      <c r="A1430" s="58"/>
      <c r="B1430" s="58" t="str">
        <f>IF(TRIM(I1430)&lt;&gt;"",COUNTA($I$6:I1430),"")</f>
        <v/>
      </c>
      <c r="C1430" s="199"/>
      <c r="D1430" s="249"/>
      <c r="E1430" s="199" t="s">
        <v>2271</v>
      </c>
      <c r="F1430" s="340"/>
      <c r="G1430" s="264"/>
      <c r="H1430" s="189"/>
      <c r="I1430" s="265"/>
      <c r="J1430" s="265"/>
      <c r="K1430" s="26"/>
      <c r="L1430" s="26"/>
    </row>
    <row r="1431" spans="1:12" ht="33.75" x14ac:dyDescent="0.25">
      <c r="A1431" s="58"/>
      <c r="B1431" s="58" t="str">
        <f>IF(TRIM(I1431)&lt;&gt;"",COUNTA($I$6:I1431),"")</f>
        <v/>
      </c>
      <c r="C1431" s="199"/>
      <c r="D1431" s="249"/>
      <c r="E1431" s="199" t="s">
        <v>2272</v>
      </c>
      <c r="F1431" s="340"/>
      <c r="G1431" s="264"/>
      <c r="H1431" s="189"/>
      <c r="I1431" s="265"/>
      <c r="J1431" s="265"/>
      <c r="K1431" s="26"/>
      <c r="L1431" s="26"/>
    </row>
    <row r="1432" spans="1:12" x14ac:dyDescent="0.25">
      <c r="A1432" s="58"/>
      <c r="B1432" s="58" t="str">
        <f>IF(TRIM(I1432)&lt;&gt;"",COUNTA($I$6:I1432),"")</f>
        <v/>
      </c>
      <c r="C1432" s="199"/>
      <c r="D1432" s="249"/>
      <c r="E1432" s="199" t="s">
        <v>2273</v>
      </c>
      <c r="F1432" s="340"/>
      <c r="G1432" s="264"/>
      <c r="H1432" s="189"/>
      <c r="I1432" s="265"/>
      <c r="J1432" s="265"/>
      <c r="K1432" s="26"/>
      <c r="L1432" s="26"/>
    </row>
    <row r="1433" spans="1:12" ht="22.5" x14ac:dyDescent="0.25">
      <c r="A1433" s="58"/>
      <c r="B1433" s="58" t="str">
        <f>IF(TRIM(I1433)&lt;&gt;"",COUNTA($I$6:I1433),"")</f>
        <v/>
      </c>
      <c r="C1433" s="199"/>
      <c r="D1433" s="249"/>
      <c r="E1433" s="199" t="s">
        <v>2274</v>
      </c>
      <c r="F1433" s="340"/>
      <c r="G1433" s="264"/>
      <c r="H1433" s="189"/>
      <c r="I1433" s="265"/>
      <c r="J1433" s="265"/>
      <c r="K1433" s="26"/>
      <c r="L1433" s="26"/>
    </row>
    <row r="1434" spans="1:12" x14ac:dyDescent="0.25">
      <c r="A1434" s="58"/>
      <c r="B1434" s="58" t="str">
        <f>IF(TRIM(I1434)&lt;&gt;"",COUNTA($I$6:I1434),"")</f>
        <v/>
      </c>
      <c r="C1434" s="199"/>
      <c r="D1434" s="249"/>
      <c r="E1434" s="199" t="s">
        <v>2275</v>
      </c>
      <c r="F1434" s="340"/>
      <c r="G1434" s="264"/>
      <c r="H1434" s="189"/>
      <c r="I1434" s="265"/>
      <c r="J1434" s="265"/>
      <c r="K1434" s="26"/>
      <c r="L1434" s="26"/>
    </row>
    <row r="1435" spans="1:12" x14ac:dyDescent="0.25">
      <c r="A1435" s="58"/>
      <c r="B1435" s="58" t="str">
        <f>IF(TRIM(I1435)&lt;&gt;"",COUNTA($I$6:I1435),"")</f>
        <v/>
      </c>
      <c r="C1435" s="199"/>
      <c r="D1435" s="249"/>
      <c r="E1435" s="199" t="s">
        <v>2276</v>
      </c>
      <c r="F1435" s="340"/>
      <c r="G1435" s="264"/>
      <c r="H1435" s="189"/>
      <c r="I1435" s="265"/>
      <c r="J1435" s="265"/>
      <c r="K1435" s="26"/>
      <c r="L1435" s="26"/>
    </row>
    <row r="1436" spans="1:12" x14ac:dyDescent="0.25">
      <c r="A1436" s="58"/>
      <c r="B1436" s="58" t="str">
        <f>IF(TRIM(I1436)&lt;&gt;"",COUNTA($I$6:I1436),"")</f>
        <v/>
      </c>
      <c r="C1436" s="199"/>
      <c r="D1436" s="249"/>
      <c r="E1436" s="199" t="s">
        <v>2277</v>
      </c>
      <c r="F1436" s="340"/>
      <c r="G1436" s="264"/>
      <c r="H1436" s="189"/>
      <c r="I1436" s="265"/>
      <c r="J1436" s="265"/>
      <c r="K1436" s="26"/>
      <c r="L1436" s="26"/>
    </row>
    <row r="1437" spans="1:12" x14ac:dyDescent="0.25">
      <c r="A1437" s="58"/>
      <c r="B1437" s="58" t="str">
        <f>IF(TRIM(I1437)&lt;&gt;"",COUNTA($I$6:I1437),"")</f>
        <v/>
      </c>
      <c r="C1437" s="199"/>
      <c r="D1437" s="249"/>
      <c r="E1437" s="199" t="s">
        <v>2278</v>
      </c>
      <c r="F1437" s="340"/>
      <c r="G1437" s="264"/>
      <c r="H1437" s="189"/>
      <c r="I1437" s="265"/>
      <c r="J1437" s="265"/>
      <c r="K1437" s="26"/>
      <c r="L1437" s="26"/>
    </row>
    <row r="1438" spans="1:12" ht="33.75" x14ac:dyDescent="0.25">
      <c r="A1438" s="58"/>
      <c r="B1438" s="58" t="str">
        <f>IF(TRIM(I1438)&lt;&gt;"",COUNTA($I$6:I1438),"")</f>
        <v/>
      </c>
      <c r="C1438" s="199"/>
      <c r="D1438" s="249"/>
      <c r="E1438" s="199" t="s">
        <v>2279</v>
      </c>
      <c r="F1438" s="340"/>
      <c r="G1438" s="264"/>
      <c r="H1438" s="189"/>
      <c r="I1438" s="265"/>
      <c r="J1438" s="265"/>
      <c r="K1438" s="26"/>
      <c r="L1438" s="26"/>
    </row>
    <row r="1439" spans="1:12" ht="67.5" x14ac:dyDescent="0.25">
      <c r="A1439" s="58"/>
      <c r="B1439" s="58" t="str">
        <f>IF(TRIM(I1439)&lt;&gt;"",COUNTA($I$6:I1439),"")</f>
        <v/>
      </c>
      <c r="C1439" s="199"/>
      <c r="D1439" s="249"/>
      <c r="E1439" s="199" t="s">
        <v>2280</v>
      </c>
      <c r="F1439" s="340"/>
      <c r="G1439" s="264"/>
      <c r="H1439" s="189"/>
      <c r="I1439" s="265"/>
      <c r="J1439" s="265"/>
      <c r="K1439" s="26"/>
      <c r="L1439" s="26"/>
    </row>
    <row r="1440" spans="1:12" ht="33.75" x14ac:dyDescent="0.25">
      <c r="A1440" s="58"/>
      <c r="B1440" s="58" t="str">
        <f>IF(TRIM(I1440)&lt;&gt;"",COUNTA($I$6:I1440),"")</f>
        <v/>
      </c>
      <c r="C1440" s="199"/>
      <c r="D1440" s="249"/>
      <c r="E1440" s="199" t="s">
        <v>2281</v>
      </c>
      <c r="F1440" s="340"/>
      <c r="G1440" s="264"/>
      <c r="H1440" s="189"/>
      <c r="I1440" s="265"/>
      <c r="J1440" s="265"/>
      <c r="K1440" s="26"/>
      <c r="L1440" s="26"/>
    </row>
    <row r="1441" spans="1:12" x14ac:dyDescent="0.25">
      <c r="A1441" s="58"/>
      <c r="B1441" s="58" t="str">
        <f>IF(TRIM(I1441)&lt;&gt;"",COUNTA($I$6:I1441),"")</f>
        <v/>
      </c>
      <c r="C1441" s="199"/>
      <c r="D1441" s="249"/>
      <c r="E1441" s="199" t="s">
        <v>2282</v>
      </c>
      <c r="F1441" s="340"/>
      <c r="G1441" s="264"/>
      <c r="H1441" s="189"/>
      <c r="I1441" s="265"/>
      <c r="J1441" s="265"/>
      <c r="K1441" s="26"/>
      <c r="L1441" s="26"/>
    </row>
    <row r="1442" spans="1:12" ht="22.5" x14ac:dyDescent="0.25">
      <c r="A1442" s="40">
        <v>1</v>
      </c>
      <c r="B1442" s="40" t="str">
        <f>IF(TRIM(I1442)&lt;&gt;"",COUNTA($I$6:I1442),"")</f>
        <v/>
      </c>
      <c r="C1442" s="296" t="s">
        <v>277</v>
      </c>
      <c r="D1442" s="313" t="s">
        <v>277</v>
      </c>
      <c r="E1442" s="319" t="s">
        <v>3134</v>
      </c>
      <c r="F1442" s="332"/>
      <c r="G1442" s="342"/>
      <c r="H1442" s="344"/>
      <c r="I1442" s="345"/>
      <c r="J1442" s="346">
        <f>ROUND(J1443,2)</f>
        <v>0</v>
      </c>
      <c r="K1442" s="26"/>
      <c r="L1442" s="26"/>
    </row>
    <row r="1443" spans="1:12" x14ac:dyDescent="0.25">
      <c r="A1443" s="46">
        <v>2</v>
      </c>
      <c r="B1443" s="46" t="str">
        <f>IF(TRIM(I1443)&lt;&gt;"",COUNTA($I$6:I1443),"")</f>
        <v/>
      </c>
      <c r="C1443" s="297" t="s">
        <v>277</v>
      </c>
      <c r="D1443" s="47" t="s">
        <v>278</v>
      </c>
      <c r="E1443" s="83" t="s">
        <v>279</v>
      </c>
      <c r="F1443" s="84"/>
      <c r="G1443" s="48"/>
      <c r="H1443" s="49"/>
      <c r="I1443" s="50"/>
      <c r="J1443" s="50">
        <f>J1444+J1446+J1449+J1456+J1462+J1464+J1467+J1470+J1473+J1475+J1477+J1482</f>
        <v>0</v>
      </c>
      <c r="K1443" s="26"/>
      <c r="L1443" s="26"/>
    </row>
    <row r="1444" spans="1:12" x14ac:dyDescent="0.25">
      <c r="A1444" s="53">
        <v>3</v>
      </c>
      <c r="B1444" s="53" t="str">
        <f>IF(TRIM(I1444)&lt;&gt;"",COUNTA($I$6:I1444),"")</f>
        <v/>
      </c>
      <c r="C1444" s="298" t="s">
        <v>277</v>
      </c>
      <c r="D1444" s="111" t="s">
        <v>280</v>
      </c>
      <c r="E1444" s="88" t="s">
        <v>281</v>
      </c>
      <c r="F1444" s="88"/>
      <c r="G1444" s="90"/>
      <c r="H1444" s="91"/>
      <c r="I1444" s="103"/>
      <c r="J1444" s="205">
        <f>ROUND(SUM(J1445),2)</f>
        <v>0</v>
      </c>
      <c r="K1444" s="26"/>
      <c r="L1444" s="26"/>
    </row>
    <row r="1445" spans="1:12" ht="78.75" x14ac:dyDescent="0.25">
      <c r="A1445" s="58"/>
      <c r="B1445" s="58">
        <f>IF(TRIM(I1445)&lt;&gt;"",COUNTA($I$6:I1445),"")</f>
        <v>1109</v>
      </c>
      <c r="C1445" s="266" t="s">
        <v>277</v>
      </c>
      <c r="D1445" s="93" t="s">
        <v>303</v>
      </c>
      <c r="E1445" s="67" t="s">
        <v>304</v>
      </c>
      <c r="F1445" s="106"/>
      <c r="G1445" s="108" t="s">
        <v>1</v>
      </c>
      <c r="H1445" s="101">
        <v>2</v>
      </c>
      <c r="I1445" s="4">
        <v>0</v>
      </c>
      <c r="J1445" s="62">
        <f t="shared" ref="J1445:J1476" si="30">IF(ISNUMBER(H1445),ROUND(H1445*I1445,2),"")</f>
        <v>0</v>
      </c>
      <c r="K1445" s="26"/>
      <c r="L1445" s="26"/>
    </row>
    <row r="1446" spans="1:12" x14ac:dyDescent="0.25">
      <c r="A1446" s="53">
        <v>3</v>
      </c>
      <c r="B1446" s="53" t="str">
        <f>IF(TRIM(I1446)&lt;&gt;"",COUNTA($I$6:I1446),"")</f>
        <v/>
      </c>
      <c r="C1446" s="298" t="s">
        <v>277</v>
      </c>
      <c r="D1446" s="111" t="s">
        <v>282</v>
      </c>
      <c r="E1446" s="88" t="s">
        <v>283</v>
      </c>
      <c r="F1446" s="88"/>
      <c r="G1446" s="90"/>
      <c r="H1446" s="91"/>
      <c r="I1446" s="103"/>
      <c r="J1446" s="205">
        <f>ROUND(SUM(J1447:J1448),2)</f>
        <v>0</v>
      </c>
      <c r="K1446" s="26"/>
      <c r="L1446" s="26"/>
    </row>
    <row r="1447" spans="1:12" ht="33.75" x14ac:dyDescent="0.25">
      <c r="A1447" s="58"/>
      <c r="B1447" s="58">
        <f>IF(TRIM(I1447)&lt;&gt;"",COUNTA($I$6:I1447),"")</f>
        <v>1110</v>
      </c>
      <c r="C1447" s="266" t="s">
        <v>277</v>
      </c>
      <c r="D1447" s="93" t="s">
        <v>305</v>
      </c>
      <c r="E1447" s="67" t="s">
        <v>306</v>
      </c>
      <c r="F1447" s="96"/>
      <c r="G1447" s="97" t="s">
        <v>1</v>
      </c>
      <c r="H1447" s="82">
        <v>3</v>
      </c>
      <c r="I1447" s="4">
        <v>0</v>
      </c>
      <c r="J1447" s="62">
        <f t="shared" si="30"/>
        <v>0</v>
      </c>
      <c r="K1447" s="26"/>
      <c r="L1447" s="26"/>
    </row>
    <row r="1448" spans="1:12" ht="56.25" x14ac:dyDescent="0.25">
      <c r="A1448" s="58"/>
      <c r="B1448" s="58">
        <f>IF(TRIM(I1448)&lt;&gt;"",COUNTA($I$6:I1448),"")</f>
        <v>1111</v>
      </c>
      <c r="C1448" s="266" t="s">
        <v>277</v>
      </c>
      <c r="D1448" s="93" t="s">
        <v>307</v>
      </c>
      <c r="E1448" s="96" t="s">
        <v>308</v>
      </c>
      <c r="F1448" s="96"/>
      <c r="G1448" s="97" t="s">
        <v>1</v>
      </c>
      <c r="H1448" s="82">
        <v>2</v>
      </c>
      <c r="I1448" s="4">
        <v>0</v>
      </c>
      <c r="J1448" s="62">
        <f t="shared" si="30"/>
        <v>0</v>
      </c>
      <c r="K1448" s="26"/>
      <c r="L1448" s="26"/>
    </row>
    <row r="1449" spans="1:12" x14ac:dyDescent="0.25">
      <c r="A1449" s="53">
        <v>3</v>
      </c>
      <c r="B1449" s="53" t="str">
        <f>IF(TRIM(I1449)&lt;&gt;"",COUNTA($I$6:I1449),"")</f>
        <v/>
      </c>
      <c r="C1449" s="298" t="s">
        <v>277</v>
      </c>
      <c r="D1449" s="111" t="s">
        <v>284</v>
      </c>
      <c r="E1449" s="88" t="s">
        <v>285</v>
      </c>
      <c r="F1449" s="88"/>
      <c r="G1449" s="90"/>
      <c r="H1449" s="91"/>
      <c r="I1449" s="103"/>
      <c r="J1449" s="205">
        <f>ROUND(SUM(J1450:J1455),2)</f>
        <v>0</v>
      </c>
      <c r="K1449" s="26"/>
      <c r="L1449" s="26"/>
    </row>
    <row r="1450" spans="1:12" ht="45" x14ac:dyDescent="0.25">
      <c r="A1450" s="58"/>
      <c r="B1450" s="58">
        <f>IF(TRIM(I1450)&lt;&gt;"",COUNTA($I$6:I1450),"")</f>
        <v>1112</v>
      </c>
      <c r="C1450" s="266" t="s">
        <v>277</v>
      </c>
      <c r="D1450" s="93" t="s">
        <v>309</v>
      </c>
      <c r="E1450" s="96" t="s">
        <v>310</v>
      </c>
      <c r="F1450" s="96"/>
      <c r="G1450" s="105" t="s">
        <v>1</v>
      </c>
      <c r="H1450" s="101">
        <v>2</v>
      </c>
      <c r="I1450" s="4">
        <v>0</v>
      </c>
      <c r="J1450" s="62">
        <f t="shared" si="30"/>
        <v>0</v>
      </c>
      <c r="K1450" s="26"/>
      <c r="L1450" s="26"/>
    </row>
    <row r="1451" spans="1:12" ht="67.5" x14ac:dyDescent="0.25">
      <c r="A1451" s="58"/>
      <c r="B1451" s="58">
        <f>IF(TRIM(I1451)&lt;&gt;"",COUNTA($I$6:I1451),"")</f>
        <v>1113</v>
      </c>
      <c r="C1451" s="266" t="s">
        <v>277</v>
      </c>
      <c r="D1451" s="93" t="s">
        <v>311</v>
      </c>
      <c r="E1451" s="96" t="s">
        <v>312</v>
      </c>
      <c r="F1451" s="100"/>
      <c r="G1451" s="105" t="s">
        <v>1</v>
      </c>
      <c r="H1451" s="101">
        <v>1</v>
      </c>
      <c r="I1451" s="4">
        <v>0</v>
      </c>
      <c r="J1451" s="62">
        <f t="shared" si="30"/>
        <v>0</v>
      </c>
      <c r="K1451" s="26"/>
      <c r="L1451" s="26"/>
    </row>
    <row r="1452" spans="1:12" ht="56.25" x14ac:dyDescent="0.25">
      <c r="A1452" s="58"/>
      <c r="B1452" s="58">
        <f>IF(TRIM(I1452)&lt;&gt;"",COUNTA($I$6:I1452),"")</f>
        <v>1114</v>
      </c>
      <c r="C1452" s="266" t="s">
        <v>277</v>
      </c>
      <c r="D1452" s="93" t="s">
        <v>313</v>
      </c>
      <c r="E1452" s="96" t="s">
        <v>314</v>
      </c>
      <c r="F1452" s="96"/>
      <c r="G1452" s="105" t="s">
        <v>1</v>
      </c>
      <c r="H1452" s="101">
        <v>1</v>
      </c>
      <c r="I1452" s="4">
        <v>0</v>
      </c>
      <c r="J1452" s="62">
        <f t="shared" si="30"/>
        <v>0</v>
      </c>
      <c r="K1452" s="26"/>
      <c r="L1452" s="26"/>
    </row>
    <row r="1453" spans="1:12" ht="45" x14ac:dyDescent="0.25">
      <c r="A1453" s="58"/>
      <c r="B1453" s="58">
        <f>IF(TRIM(I1453)&lt;&gt;"",COUNTA($I$6:I1453),"")</f>
        <v>1115</v>
      </c>
      <c r="C1453" s="266" t="s">
        <v>277</v>
      </c>
      <c r="D1453" s="93" t="s">
        <v>315</v>
      </c>
      <c r="E1453" s="96" t="s">
        <v>316</v>
      </c>
      <c r="F1453" s="96"/>
      <c r="G1453" s="105" t="s">
        <v>1</v>
      </c>
      <c r="H1453" s="101">
        <v>1</v>
      </c>
      <c r="I1453" s="4">
        <v>0</v>
      </c>
      <c r="J1453" s="62">
        <f t="shared" si="30"/>
        <v>0</v>
      </c>
      <c r="K1453" s="26"/>
      <c r="L1453" s="26"/>
    </row>
    <row r="1454" spans="1:12" ht="56.25" x14ac:dyDescent="0.25">
      <c r="A1454" s="58"/>
      <c r="B1454" s="58">
        <f>IF(TRIM(I1454)&lt;&gt;"",COUNTA($I$6:I1454),"")</f>
        <v>1116</v>
      </c>
      <c r="C1454" s="266" t="s">
        <v>277</v>
      </c>
      <c r="D1454" s="93" t="s">
        <v>317</v>
      </c>
      <c r="E1454" s="96" t="s">
        <v>318</v>
      </c>
      <c r="F1454" s="96"/>
      <c r="G1454" s="105" t="s">
        <v>1</v>
      </c>
      <c r="H1454" s="101">
        <v>4</v>
      </c>
      <c r="I1454" s="4">
        <v>0</v>
      </c>
      <c r="J1454" s="62">
        <f t="shared" si="30"/>
        <v>0</v>
      </c>
      <c r="K1454" s="26"/>
      <c r="L1454" s="26"/>
    </row>
    <row r="1455" spans="1:12" ht="45" x14ac:dyDescent="0.25">
      <c r="A1455" s="58"/>
      <c r="B1455" s="58">
        <f>IF(TRIM(I1455)&lt;&gt;"",COUNTA($I$6:I1455),"")</f>
        <v>1117</v>
      </c>
      <c r="C1455" s="266" t="s">
        <v>277</v>
      </c>
      <c r="D1455" s="93" t="s">
        <v>319</v>
      </c>
      <c r="E1455" s="96" t="s">
        <v>320</v>
      </c>
      <c r="F1455" s="96"/>
      <c r="G1455" s="105" t="s">
        <v>1</v>
      </c>
      <c r="H1455" s="101">
        <v>2</v>
      </c>
      <c r="I1455" s="4">
        <v>0</v>
      </c>
      <c r="J1455" s="62">
        <f t="shared" si="30"/>
        <v>0</v>
      </c>
      <c r="K1455" s="26"/>
      <c r="L1455" s="26"/>
    </row>
    <row r="1456" spans="1:12" x14ac:dyDescent="0.25">
      <c r="A1456" s="53">
        <v>3</v>
      </c>
      <c r="B1456" s="53" t="str">
        <f>IF(TRIM(I1456)&lt;&gt;"",COUNTA($I$6:I1456),"")</f>
        <v/>
      </c>
      <c r="C1456" s="298" t="s">
        <v>277</v>
      </c>
      <c r="D1456" s="111" t="s">
        <v>286</v>
      </c>
      <c r="E1456" s="88" t="s">
        <v>287</v>
      </c>
      <c r="F1456" s="88"/>
      <c r="G1456" s="90"/>
      <c r="H1456" s="91"/>
      <c r="I1456" s="103"/>
      <c r="J1456" s="205">
        <f>ROUND(SUM(J1457:J1461),2)</f>
        <v>0</v>
      </c>
      <c r="K1456" s="26"/>
      <c r="L1456" s="26"/>
    </row>
    <row r="1457" spans="1:12" ht="33.75" x14ac:dyDescent="0.25">
      <c r="A1457" s="58"/>
      <c r="B1457" s="58">
        <f>IF(TRIM(I1457)&lt;&gt;"",COUNTA($I$6:I1457),"")</f>
        <v>1118</v>
      </c>
      <c r="C1457" s="266" t="s">
        <v>277</v>
      </c>
      <c r="D1457" s="93" t="s">
        <v>321</v>
      </c>
      <c r="E1457" s="96" t="s">
        <v>322</v>
      </c>
      <c r="F1457" s="96"/>
      <c r="G1457" s="108" t="s">
        <v>1</v>
      </c>
      <c r="H1457" s="101">
        <v>3</v>
      </c>
      <c r="I1457" s="4">
        <v>0</v>
      </c>
      <c r="J1457" s="62">
        <f t="shared" si="30"/>
        <v>0</v>
      </c>
      <c r="K1457" s="26"/>
      <c r="L1457" s="26"/>
    </row>
    <row r="1458" spans="1:12" ht="45" x14ac:dyDescent="0.25">
      <c r="A1458" s="58"/>
      <c r="B1458" s="58">
        <f>IF(TRIM(I1458)&lt;&gt;"",COUNTA($I$6:I1458),"")</f>
        <v>1119</v>
      </c>
      <c r="C1458" s="266" t="s">
        <v>277</v>
      </c>
      <c r="D1458" s="93" t="s">
        <v>323</v>
      </c>
      <c r="E1458" s="96" t="s">
        <v>324</v>
      </c>
      <c r="F1458" s="96"/>
      <c r="G1458" s="108" t="s">
        <v>1</v>
      </c>
      <c r="H1458" s="101">
        <v>2</v>
      </c>
      <c r="I1458" s="4">
        <v>0</v>
      </c>
      <c r="J1458" s="62">
        <f t="shared" si="30"/>
        <v>0</v>
      </c>
      <c r="K1458" s="26"/>
      <c r="L1458" s="26"/>
    </row>
    <row r="1459" spans="1:12" ht="45" x14ac:dyDescent="0.25">
      <c r="A1459" s="58"/>
      <c r="B1459" s="58">
        <f>IF(TRIM(I1459)&lt;&gt;"",COUNTA($I$6:I1459),"")</f>
        <v>1120</v>
      </c>
      <c r="C1459" s="266" t="s">
        <v>277</v>
      </c>
      <c r="D1459" s="93" t="s">
        <v>325</v>
      </c>
      <c r="E1459" s="96" t="s">
        <v>326</v>
      </c>
      <c r="F1459" s="96"/>
      <c r="G1459" s="108" t="s">
        <v>1</v>
      </c>
      <c r="H1459" s="101">
        <v>1</v>
      </c>
      <c r="I1459" s="4">
        <v>0</v>
      </c>
      <c r="J1459" s="62">
        <f t="shared" si="30"/>
        <v>0</v>
      </c>
      <c r="K1459" s="26"/>
      <c r="L1459" s="26"/>
    </row>
    <row r="1460" spans="1:12" ht="33.75" x14ac:dyDescent="0.25">
      <c r="A1460" s="58"/>
      <c r="B1460" s="58">
        <f>IF(TRIM(I1460)&lt;&gt;"",COUNTA($I$6:I1460),"")</f>
        <v>1121</v>
      </c>
      <c r="C1460" s="266" t="s">
        <v>277</v>
      </c>
      <c r="D1460" s="93" t="s">
        <v>327</v>
      </c>
      <c r="E1460" s="96" t="s">
        <v>328</v>
      </c>
      <c r="F1460" s="96"/>
      <c r="G1460" s="108" t="s">
        <v>1</v>
      </c>
      <c r="H1460" s="101">
        <v>2</v>
      </c>
      <c r="I1460" s="4">
        <v>0</v>
      </c>
      <c r="J1460" s="62">
        <f t="shared" si="30"/>
        <v>0</v>
      </c>
      <c r="K1460" s="26"/>
      <c r="L1460" s="26"/>
    </row>
    <row r="1461" spans="1:12" ht="22.5" x14ac:dyDescent="0.25">
      <c r="A1461" s="58"/>
      <c r="B1461" s="58">
        <f>IF(TRIM(I1461)&lt;&gt;"",COUNTA($I$6:I1461),"")</f>
        <v>1122</v>
      </c>
      <c r="C1461" s="266" t="s">
        <v>277</v>
      </c>
      <c r="D1461" s="93" t="s">
        <v>329</v>
      </c>
      <c r="E1461" s="96" t="s">
        <v>330</v>
      </c>
      <c r="F1461" s="96"/>
      <c r="G1461" s="108" t="s">
        <v>1</v>
      </c>
      <c r="H1461" s="101">
        <v>1</v>
      </c>
      <c r="I1461" s="4">
        <v>0</v>
      </c>
      <c r="J1461" s="62">
        <f t="shared" si="30"/>
        <v>0</v>
      </c>
      <c r="K1461" s="26"/>
      <c r="L1461" s="26"/>
    </row>
    <row r="1462" spans="1:12" x14ac:dyDescent="0.25">
      <c r="A1462" s="53">
        <v>3</v>
      </c>
      <c r="B1462" s="53" t="str">
        <f>IF(TRIM(I1462)&lt;&gt;"",COUNTA($I$6:I1462),"")</f>
        <v/>
      </c>
      <c r="C1462" s="298" t="s">
        <v>277</v>
      </c>
      <c r="D1462" s="111" t="s">
        <v>288</v>
      </c>
      <c r="E1462" s="88" t="s">
        <v>289</v>
      </c>
      <c r="F1462" s="88"/>
      <c r="G1462" s="90"/>
      <c r="H1462" s="91"/>
      <c r="I1462" s="103"/>
      <c r="J1462" s="205">
        <f>ROUND(SUM(J1463),2)</f>
        <v>0</v>
      </c>
      <c r="K1462" s="26"/>
      <c r="L1462" s="26"/>
    </row>
    <row r="1463" spans="1:12" ht="33.75" x14ac:dyDescent="0.25">
      <c r="A1463" s="58"/>
      <c r="B1463" s="58">
        <f>IF(TRIM(I1463)&lt;&gt;"",COUNTA($I$6:I1463),"")</f>
        <v>1123</v>
      </c>
      <c r="C1463" s="266" t="s">
        <v>277</v>
      </c>
      <c r="D1463" s="93" t="s">
        <v>331</v>
      </c>
      <c r="E1463" s="96" t="s">
        <v>332</v>
      </c>
      <c r="F1463" s="96"/>
      <c r="G1463" s="108" t="s">
        <v>1</v>
      </c>
      <c r="H1463" s="101">
        <v>4</v>
      </c>
      <c r="I1463" s="4">
        <v>0</v>
      </c>
      <c r="J1463" s="62">
        <f t="shared" si="30"/>
        <v>0</v>
      </c>
      <c r="K1463" s="26"/>
      <c r="L1463" s="26"/>
    </row>
    <row r="1464" spans="1:12" x14ac:dyDescent="0.25">
      <c r="A1464" s="53">
        <v>3</v>
      </c>
      <c r="B1464" s="53" t="str">
        <f>IF(TRIM(I1464)&lt;&gt;"",COUNTA($I$6:I1464),"")</f>
        <v/>
      </c>
      <c r="C1464" s="298" t="s">
        <v>277</v>
      </c>
      <c r="D1464" s="111" t="s">
        <v>290</v>
      </c>
      <c r="E1464" s="88" t="s">
        <v>291</v>
      </c>
      <c r="F1464" s="88"/>
      <c r="G1464" s="90"/>
      <c r="H1464" s="91"/>
      <c r="I1464" s="103"/>
      <c r="J1464" s="205">
        <f>ROUND(SUM(J1465:J1466),2)</f>
        <v>0</v>
      </c>
      <c r="K1464" s="26"/>
      <c r="L1464" s="26"/>
    </row>
    <row r="1465" spans="1:12" ht="123.75" x14ac:dyDescent="0.25">
      <c r="A1465" s="58"/>
      <c r="B1465" s="58">
        <f>IF(TRIM(I1465)&lt;&gt;"",COUNTA($I$6:I1465),"")</f>
        <v>1124</v>
      </c>
      <c r="C1465" s="266" t="s">
        <v>277</v>
      </c>
      <c r="D1465" s="93" t="s">
        <v>333</v>
      </c>
      <c r="E1465" s="96" t="s">
        <v>334</v>
      </c>
      <c r="F1465" s="96"/>
      <c r="G1465" s="108" t="s">
        <v>1</v>
      </c>
      <c r="H1465" s="101">
        <v>1</v>
      </c>
      <c r="I1465" s="4">
        <v>0</v>
      </c>
      <c r="J1465" s="62">
        <f t="shared" si="30"/>
        <v>0</v>
      </c>
      <c r="K1465" s="26"/>
      <c r="L1465" s="26"/>
    </row>
    <row r="1466" spans="1:12" ht="123.75" x14ac:dyDescent="0.25">
      <c r="A1466" s="58"/>
      <c r="B1466" s="58">
        <f>IF(TRIM(I1466)&lt;&gt;"",COUNTA($I$6:I1466),"")</f>
        <v>1125</v>
      </c>
      <c r="C1466" s="266" t="s">
        <v>277</v>
      </c>
      <c r="D1466" s="93" t="s">
        <v>335</v>
      </c>
      <c r="E1466" s="96" t="s">
        <v>336</v>
      </c>
      <c r="F1466" s="96"/>
      <c r="G1466" s="108" t="s">
        <v>1</v>
      </c>
      <c r="H1466" s="101">
        <v>1</v>
      </c>
      <c r="I1466" s="4">
        <v>0</v>
      </c>
      <c r="J1466" s="62">
        <f t="shared" si="30"/>
        <v>0</v>
      </c>
      <c r="K1466" s="26"/>
      <c r="L1466" s="26"/>
    </row>
    <row r="1467" spans="1:12" x14ac:dyDescent="0.25">
      <c r="A1467" s="53">
        <v>3</v>
      </c>
      <c r="B1467" s="53" t="str">
        <f>IF(TRIM(I1467)&lt;&gt;"",COUNTA($I$6:I1467),"")</f>
        <v/>
      </c>
      <c r="C1467" s="298" t="s">
        <v>277</v>
      </c>
      <c r="D1467" s="111" t="s">
        <v>292</v>
      </c>
      <c r="E1467" s="88" t="s">
        <v>293</v>
      </c>
      <c r="F1467" s="88"/>
      <c r="G1467" s="90"/>
      <c r="H1467" s="91"/>
      <c r="I1467" s="103"/>
      <c r="J1467" s="205">
        <f>ROUND(SUM(J1468:J1469),2)</f>
        <v>0</v>
      </c>
      <c r="K1467" s="26"/>
      <c r="L1467" s="26"/>
    </row>
    <row r="1468" spans="1:12" ht="45" x14ac:dyDescent="0.25">
      <c r="A1468" s="58"/>
      <c r="B1468" s="58">
        <f>IF(TRIM(I1468)&lt;&gt;"",COUNTA($I$6:I1468),"")</f>
        <v>1126</v>
      </c>
      <c r="C1468" s="266" t="s">
        <v>277</v>
      </c>
      <c r="D1468" s="93" t="s">
        <v>337</v>
      </c>
      <c r="E1468" s="96" t="s">
        <v>338</v>
      </c>
      <c r="F1468" s="106"/>
      <c r="G1468" s="97" t="s">
        <v>1</v>
      </c>
      <c r="H1468" s="267">
        <v>3</v>
      </c>
      <c r="I1468" s="4">
        <v>0</v>
      </c>
      <c r="J1468" s="62">
        <f t="shared" si="30"/>
        <v>0</v>
      </c>
      <c r="K1468" s="26"/>
      <c r="L1468" s="26"/>
    </row>
    <row r="1469" spans="1:12" ht="67.5" x14ac:dyDescent="0.25">
      <c r="A1469" s="58"/>
      <c r="B1469" s="58">
        <f>IF(TRIM(I1469)&lt;&gt;"",COUNTA($I$6:I1469),"")</f>
        <v>1127</v>
      </c>
      <c r="C1469" s="266" t="s">
        <v>277</v>
      </c>
      <c r="D1469" s="93" t="s">
        <v>339</v>
      </c>
      <c r="E1469" s="96" t="s">
        <v>340</v>
      </c>
      <c r="F1469" s="96"/>
      <c r="G1469" s="97" t="s">
        <v>1</v>
      </c>
      <c r="H1469" s="267">
        <v>10</v>
      </c>
      <c r="I1469" s="4">
        <v>0</v>
      </c>
      <c r="J1469" s="62">
        <f t="shared" si="30"/>
        <v>0</v>
      </c>
      <c r="K1469" s="26"/>
      <c r="L1469" s="26"/>
    </row>
    <row r="1470" spans="1:12" x14ac:dyDescent="0.25">
      <c r="A1470" s="53">
        <v>3</v>
      </c>
      <c r="B1470" s="53" t="str">
        <f>IF(TRIM(I1470)&lt;&gt;"",COUNTA($I$6:I1470),"")</f>
        <v/>
      </c>
      <c r="C1470" s="298" t="s">
        <v>277</v>
      </c>
      <c r="D1470" s="111" t="s">
        <v>294</v>
      </c>
      <c r="E1470" s="88" t="s">
        <v>295</v>
      </c>
      <c r="F1470" s="88"/>
      <c r="G1470" s="90"/>
      <c r="H1470" s="91"/>
      <c r="I1470" s="103"/>
      <c r="J1470" s="205">
        <f>ROUND(SUM(J1471:J1472),2)</f>
        <v>0</v>
      </c>
      <c r="K1470" s="26"/>
      <c r="L1470" s="26"/>
    </row>
    <row r="1471" spans="1:12" ht="45" x14ac:dyDescent="0.25">
      <c r="A1471" s="58"/>
      <c r="B1471" s="58">
        <f>IF(TRIM(I1471)&lt;&gt;"",COUNTA($I$6:I1471),"")</f>
        <v>1128</v>
      </c>
      <c r="C1471" s="266" t="s">
        <v>277</v>
      </c>
      <c r="D1471" s="93" t="s">
        <v>341</v>
      </c>
      <c r="E1471" s="96" t="s">
        <v>342</v>
      </c>
      <c r="F1471" s="96"/>
      <c r="G1471" s="105" t="s">
        <v>1</v>
      </c>
      <c r="H1471" s="101">
        <v>18</v>
      </c>
      <c r="I1471" s="4">
        <v>0</v>
      </c>
      <c r="J1471" s="62">
        <f t="shared" si="30"/>
        <v>0</v>
      </c>
      <c r="K1471" s="26"/>
      <c r="L1471" s="26"/>
    </row>
    <row r="1472" spans="1:12" ht="78.75" x14ac:dyDescent="0.25">
      <c r="A1472" s="58"/>
      <c r="B1472" s="58">
        <f>IF(TRIM(I1472)&lt;&gt;"",COUNTA($I$6:I1472),"")</f>
        <v>1129</v>
      </c>
      <c r="C1472" s="266" t="s">
        <v>277</v>
      </c>
      <c r="D1472" s="93" t="s">
        <v>341</v>
      </c>
      <c r="E1472" s="96" t="s">
        <v>343</v>
      </c>
      <c r="F1472" s="96"/>
      <c r="G1472" s="105" t="s">
        <v>1</v>
      </c>
      <c r="H1472" s="101">
        <v>2</v>
      </c>
      <c r="I1472" s="4">
        <v>0</v>
      </c>
      <c r="J1472" s="62">
        <f t="shared" si="30"/>
        <v>0</v>
      </c>
      <c r="K1472" s="26"/>
      <c r="L1472" s="26"/>
    </row>
    <row r="1473" spans="1:12" x14ac:dyDescent="0.25">
      <c r="A1473" s="53">
        <v>3</v>
      </c>
      <c r="B1473" s="53" t="str">
        <f>IF(TRIM(I1473)&lt;&gt;"",COUNTA($I$6:I1473),"")</f>
        <v/>
      </c>
      <c r="C1473" s="298" t="s">
        <v>277</v>
      </c>
      <c r="D1473" s="111" t="s">
        <v>296</v>
      </c>
      <c r="E1473" s="88" t="s">
        <v>297</v>
      </c>
      <c r="F1473" s="88"/>
      <c r="G1473" s="90"/>
      <c r="H1473" s="91"/>
      <c r="I1473" s="103"/>
      <c r="J1473" s="205">
        <f>ROUND(SUM(J1474),2)</f>
        <v>0</v>
      </c>
      <c r="K1473" s="26"/>
      <c r="L1473" s="26"/>
    </row>
    <row r="1474" spans="1:12" ht="67.5" x14ac:dyDescent="0.25">
      <c r="A1474" s="58"/>
      <c r="B1474" s="58">
        <f>IF(TRIM(I1474)&lt;&gt;"",COUNTA($I$6:I1474),"")</f>
        <v>1130</v>
      </c>
      <c r="C1474" s="266" t="s">
        <v>277</v>
      </c>
      <c r="D1474" s="93" t="s">
        <v>344</v>
      </c>
      <c r="E1474" s="96" t="s">
        <v>345</v>
      </c>
      <c r="F1474" s="106" t="s">
        <v>346</v>
      </c>
      <c r="G1474" s="108" t="s">
        <v>1</v>
      </c>
      <c r="H1474" s="101">
        <v>5</v>
      </c>
      <c r="I1474" s="4">
        <v>0</v>
      </c>
      <c r="J1474" s="62">
        <f t="shared" si="30"/>
        <v>0</v>
      </c>
      <c r="K1474" s="26"/>
      <c r="L1474" s="26"/>
    </row>
    <row r="1475" spans="1:12" x14ac:dyDescent="0.25">
      <c r="A1475" s="53">
        <v>3</v>
      </c>
      <c r="B1475" s="53" t="str">
        <f>IF(TRIM(I1475)&lt;&gt;"",COUNTA($I$6:I1475),"")</f>
        <v/>
      </c>
      <c r="C1475" s="298" t="s">
        <v>277</v>
      </c>
      <c r="D1475" s="111" t="s">
        <v>298</v>
      </c>
      <c r="E1475" s="88" t="s">
        <v>299</v>
      </c>
      <c r="F1475" s="88"/>
      <c r="G1475" s="90"/>
      <c r="H1475" s="91"/>
      <c r="I1475" s="103"/>
      <c r="J1475" s="205">
        <f>ROUND(SUM(J1476),2)</f>
        <v>0</v>
      </c>
      <c r="K1475" s="26"/>
      <c r="L1475" s="26"/>
    </row>
    <row r="1476" spans="1:12" ht="78.75" x14ac:dyDescent="0.25">
      <c r="A1476" s="58"/>
      <c r="B1476" s="58">
        <f>IF(TRIM(I1476)&lt;&gt;"",COUNTA($I$6:I1476),"")</f>
        <v>1131</v>
      </c>
      <c r="C1476" s="266" t="s">
        <v>277</v>
      </c>
      <c r="D1476" s="93" t="s">
        <v>347</v>
      </c>
      <c r="E1476" s="96" t="s">
        <v>348</v>
      </c>
      <c r="F1476" s="96"/>
      <c r="G1476" s="108" t="s">
        <v>1</v>
      </c>
      <c r="H1476" s="101">
        <v>7</v>
      </c>
      <c r="I1476" s="4">
        <v>0</v>
      </c>
      <c r="J1476" s="62">
        <f t="shared" si="30"/>
        <v>0</v>
      </c>
      <c r="K1476" s="26"/>
      <c r="L1476" s="26"/>
    </row>
    <row r="1477" spans="1:12" x14ac:dyDescent="0.25">
      <c r="A1477" s="53">
        <v>3</v>
      </c>
      <c r="B1477" s="53" t="str">
        <f>IF(TRIM(I1477)&lt;&gt;"",COUNTA($I$6:I1477),"")</f>
        <v/>
      </c>
      <c r="C1477" s="298" t="s">
        <v>277</v>
      </c>
      <c r="D1477" s="111" t="s">
        <v>300</v>
      </c>
      <c r="E1477" s="88" t="s">
        <v>349</v>
      </c>
      <c r="F1477" s="88"/>
      <c r="G1477" s="90"/>
      <c r="H1477" s="91"/>
      <c r="I1477" s="103"/>
      <c r="J1477" s="205">
        <f>ROUND(SUM(J1478:J1481),2)</f>
        <v>0</v>
      </c>
      <c r="K1477" s="26"/>
      <c r="L1477" s="26"/>
    </row>
    <row r="1478" spans="1:12" ht="45" x14ac:dyDescent="0.25">
      <c r="A1478" s="58"/>
      <c r="B1478" s="58">
        <f>IF(TRIM(I1478)&lt;&gt;"",COUNTA($I$6:I1478),"")</f>
        <v>1132</v>
      </c>
      <c r="C1478" s="266" t="s">
        <v>277</v>
      </c>
      <c r="D1478" s="93" t="s">
        <v>350</v>
      </c>
      <c r="E1478" s="96" t="s">
        <v>351</v>
      </c>
      <c r="F1478" s="96"/>
      <c r="G1478" s="97" t="s">
        <v>1</v>
      </c>
      <c r="H1478" s="101">
        <v>4</v>
      </c>
      <c r="I1478" s="4">
        <v>0</v>
      </c>
      <c r="J1478" s="62">
        <f t="shared" ref="J1478:J1484" si="31">IF(ISNUMBER(H1478),ROUND(H1478*I1478,2),"")</f>
        <v>0</v>
      </c>
      <c r="K1478" s="26"/>
      <c r="L1478" s="26"/>
    </row>
    <row r="1479" spans="1:12" ht="45" x14ac:dyDescent="0.25">
      <c r="A1479" s="58"/>
      <c r="B1479" s="58">
        <f>IF(TRIM(I1479)&lt;&gt;"",COUNTA($I$6:I1479),"")</f>
        <v>1133</v>
      </c>
      <c r="C1479" s="266" t="s">
        <v>277</v>
      </c>
      <c r="D1479" s="93" t="s">
        <v>352</v>
      </c>
      <c r="E1479" s="96" t="s">
        <v>353</v>
      </c>
      <c r="F1479" s="96"/>
      <c r="G1479" s="97" t="s">
        <v>1</v>
      </c>
      <c r="H1479" s="101">
        <v>4</v>
      </c>
      <c r="I1479" s="4">
        <v>0</v>
      </c>
      <c r="J1479" s="62">
        <f t="shared" si="31"/>
        <v>0</v>
      </c>
      <c r="K1479" s="26"/>
      <c r="L1479" s="26"/>
    </row>
    <row r="1480" spans="1:12" ht="45" x14ac:dyDescent="0.25">
      <c r="A1480" s="58"/>
      <c r="B1480" s="58">
        <f>IF(TRIM(I1480)&lt;&gt;"",COUNTA($I$6:I1480),"")</f>
        <v>1134</v>
      </c>
      <c r="C1480" s="266" t="s">
        <v>277</v>
      </c>
      <c r="D1480" s="93" t="s">
        <v>354</v>
      </c>
      <c r="E1480" s="96" t="s">
        <v>355</v>
      </c>
      <c r="F1480" s="96"/>
      <c r="G1480" s="97" t="s">
        <v>1</v>
      </c>
      <c r="H1480" s="101">
        <v>4</v>
      </c>
      <c r="I1480" s="4">
        <v>0</v>
      </c>
      <c r="J1480" s="62">
        <f t="shared" si="31"/>
        <v>0</v>
      </c>
      <c r="K1480" s="26"/>
      <c r="L1480" s="26"/>
    </row>
    <row r="1481" spans="1:12" ht="33.75" x14ac:dyDescent="0.25">
      <c r="A1481" s="58"/>
      <c r="B1481" s="58">
        <f>IF(TRIM(I1481)&lt;&gt;"",COUNTA($I$6:I1481),"")</f>
        <v>1135</v>
      </c>
      <c r="C1481" s="266" t="s">
        <v>277</v>
      </c>
      <c r="D1481" s="93" t="s">
        <v>356</v>
      </c>
      <c r="E1481" s="96" t="s">
        <v>357</v>
      </c>
      <c r="F1481" s="96"/>
      <c r="G1481" s="161" t="s">
        <v>1</v>
      </c>
      <c r="H1481" s="101">
        <v>3</v>
      </c>
      <c r="I1481" s="3">
        <v>0</v>
      </c>
      <c r="J1481" s="62">
        <f t="shared" si="31"/>
        <v>0</v>
      </c>
      <c r="K1481" s="26"/>
      <c r="L1481" s="26"/>
    </row>
    <row r="1482" spans="1:12" x14ac:dyDescent="0.25">
      <c r="A1482" s="53">
        <v>3</v>
      </c>
      <c r="B1482" s="53" t="str">
        <f>IF(TRIM(I1482)&lt;&gt;"",COUNTA($I$6:I1482),"")</f>
        <v/>
      </c>
      <c r="C1482" s="298" t="s">
        <v>277</v>
      </c>
      <c r="D1482" s="111" t="s">
        <v>301</v>
      </c>
      <c r="E1482" s="88" t="s">
        <v>302</v>
      </c>
      <c r="F1482" s="88"/>
      <c r="G1482" s="90"/>
      <c r="H1482" s="91"/>
      <c r="I1482" s="103"/>
      <c r="J1482" s="205">
        <f>ROUND(SUM(J1483:J1484),2)</f>
        <v>0</v>
      </c>
      <c r="K1482" s="26"/>
      <c r="L1482" s="26"/>
    </row>
    <row r="1483" spans="1:12" ht="33.75" x14ac:dyDescent="0.25">
      <c r="A1483" s="58"/>
      <c r="B1483" s="58">
        <f>IF(TRIM(I1483)&lt;&gt;"",COUNTA($I$6:I1483),"")</f>
        <v>1136</v>
      </c>
      <c r="C1483" s="266" t="s">
        <v>277</v>
      </c>
      <c r="D1483" s="93" t="s">
        <v>358</v>
      </c>
      <c r="E1483" s="67" t="s">
        <v>359</v>
      </c>
      <c r="F1483" s="96"/>
      <c r="G1483" s="99" t="s">
        <v>1</v>
      </c>
      <c r="H1483" s="101">
        <v>11</v>
      </c>
      <c r="I1483" s="4">
        <v>0</v>
      </c>
      <c r="J1483" s="62">
        <f t="shared" si="31"/>
        <v>0</v>
      </c>
      <c r="K1483" s="26"/>
      <c r="L1483" s="26"/>
    </row>
    <row r="1484" spans="1:12" x14ac:dyDescent="0.25">
      <c r="A1484" s="58"/>
      <c r="B1484" s="58">
        <f>IF(TRIM(I1484)&lt;&gt;"",COUNTA($I$6:I1484),"")</f>
        <v>1137</v>
      </c>
      <c r="C1484" s="266" t="s">
        <v>277</v>
      </c>
      <c r="D1484" s="93" t="s">
        <v>360</v>
      </c>
      <c r="E1484" s="67" t="s">
        <v>361</v>
      </c>
      <c r="F1484" s="96"/>
      <c r="G1484" s="99" t="s">
        <v>1</v>
      </c>
      <c r="H1484" s="101">
        <v>4</v>
      </c>
      <c r="I1484" s="4">
        <v>0</v>
      </c>
      <c r="J1484" s="62">
        <f t="shared" si="31"/>
        <v>0</v>
      </c>
      <c r="K1484" s="26"/>
      <c r="L1484" s="26"/>
    </row>
    <row r="1485" spans="1:12" ht="22.5" x14ac:dyDescent="0.25">
      <c r="A1485" s="34">
        <v>0</v>
      </c>
      <c r="B1485" s="34" t="str">
        <f>IF(TRIM(I1485)&lt;&gt;"",COUNTA($I$6:I1485),"")</f>
        <v/>
      </c>
      <c r="C1485" s="295" t="s">
        <v>1477</v>
      </c>
      <c r="D1485" s="35" t="s">
        <v>1478</v>
      </c>
      <c r="E1485" s="35" t="s">
        <v>3128</v>
      </c>
      <c r="F1485" s="35"/>
      <c r="G1485" s="36"/>
      <c r="H1485" s="37"/>
      <c r="I1485" s="38"/>
      <c r="J1485" s="38">
        <f>J1486+J1602+J1662</f>
        <v>0</v>
      </c>
      <c r="K1485" s="26"/>
      <c r="L1485" s="26"/>
    </row>
    <row r="1486" spans="1:12" x14ac:dyDescent="0.25">
      <c r="A1486" s="46">
        <v>2</v>
      </c>
      <c r="B1486" s="46" t="str">
        <f>IF(TRIM(I1486)&lt;&gt;"",COUNTA($I$6:I1486),"")</f>
        <v/>
      </c>
      <c r="C1486" s="297" t="s">
        <v>1477</v>
      </c>
      <c r="D1486" s="47" t="s">
        <v>1479</v>
      </c>
      <c r="E1486" s="83" t="s">
        <v>2518</v>
      </c>
      <c r="F1486" s="84"/>
      <c r="G1486" s="48"/>
      <c r="H1486" s="49"/>
      <c r="I1486" s="50"/>
      <c r="J1486" s="50">
        <f>ROUND((J1487+J1493+J1510+J1525+J1561+J1577+J1580+J1590+J1594+J1597),2)</f>
        <v>0</v>
      </c>
      <c r="K1486" s="26"/>
      <c r="L1486" s="26"/>
    </row>
    <row r="1487" spans="1:12" x14ac:dyDescent="0.25">
      <c r="A1487" s="53">
        <v>3</v>
      </c>
      <c r="B1487" s="53" t="str">
        <f>IF(TRIM(I1487)&lt;&gt;"",COUNTA($I$6:I1487),"")</f>
        <v/>
      </c>
      <c r="C1487" s="298" t="s">
        <v>1477</v>
      </c>
      <c r="D1487" s="111" t="s">
        <v>273</v>
      </c>
      <c r="E1487" s="88" t="s">
        <v>272</v>
      </c>
      <c r="F1487" s="88"/>
      <c r="G1487" s="90"/>
      <c r="H1487" s="91"/>
      <c r="I1487" s="103"/>
      <c r="J1487" s="205">
        <f>ROUND(SUM(J1488:J1492),2)</f>
        <v>0</v>
      </c>
      <c r="K1487" s="26"/>
      <c r="L1487" s="26"/>
    </row>
    <row r="1488" spans="1:12" ht="56.25" x14ac:dyDescent="0.25">
      <c r="A1488" s="58"/>
      <c r="B1488" s="58">
        <f>IF(TRIM(I1488)&lt;&gt;"",COUNTA($I$6:I1488),"")</f>
        <v>1138</v>
      </c>
      <c r="C1488" s="266" t="s">
        <v>1477</v>
      </c>
      <c r="D1488" s="93" t="s">
        <v>1518</v>
      </c>
      <c r="E1488" s="96" t="s">
        <v>2563</v>
      </c>
      <c r="F1488" s="96"/>
      <c r="G1488" s="94" t="s">
        <v>2</v>
      </c>
      <c r="H1488" s="61">
        <v>1</v>
      </c>
      <c r="I1488" s="4">
        <v>0</v>
      </c>
      <c r="J1488" s="62">
        <f t="shared" ref="J1488:J1551" si="32">IF(ISNUMBER(H1488),ROUND(H1488*I1488,2),"")</f>
        <v>0</v>
      </c>
      <c r="K1488" s="26"/>
      <c r="L1488" s="26"/>
    </row>
    <row r="1489" spans="1:12" ht="33.75" x14ac:dyDescent="0.25">
      <c r="A1489" s="58"/>
      <c r="B1489" s="58">
        <f>IF(TRIM(I1489)&lt;&gt;"",COUNTA($I$6:I1489),"")</f>
        <v>1139</v>
      </c>
      <c r="C1489" s="266" t="s">
        <v>1477</v>
      </c>
      <c r="D1489" s="93" t="s">
        <v>1519</v>
      </c>
      <c r="E1489" s="165" t="s">
        <v>2564</v>
      </c>
      <c r="F1489" s="96"/>
      <c r="G1489" s="94" t="s">
        <v>2</v>
      </c>
      <c r="H1489" s="61">
        <v>1</v>
      </c>
      <c r="I1489" s="4">
        <v>0</v>
      </c>
      <c r="J1489" s="62">
        <f t="shared" si="32"/>
        <v>0</v>
      </c>
      <c r="K1489" s="26"/>
      <c r="L1489" s="26"/>
    </row>
    <row r="1490" spans="1:12" ht="45" x14ac:dyDescent="0.25">
      <c r="A1490" s="58"/>
      <c r="B1490" s="58">
        <f>IF(TRIM(I1490)&lt;&gt;"",COUNTA($I$6:I1490),"")</f>
        <v>1140</v>
      </c>
      <c r="C1490" s="266" t="s">
        <v>1477</v>
      </c>
      <c r="D1490" s="93" t="s">
        <v>1521</v>
      </c>
      <c r="E1490" s="165" t="s">
        <v>2565</v>
      </c>
      <c r="F1490" s="96"/>
      <c r="G1490" s="94" t="s">
        <v>446</v>
      </c>
      <c r="H1490" s="61">
        <v>20</v>
      </c>
      <c r="I1490" s="4">
        <v>0</v>
      </c>
      <c r="J1490" s="62">
        <f t="shared" si="32"/>
        <v>0</v>
      </c>
      <c r="K1490" s="26"/>
      <c r="L1490" s="26"/>
    </row>
    <row r="1491" spans="1:12" ht="22.5" x14ac:dyDescent="0.25">
      <c r="A1491" s="58"/>
      <c r="B1491" s="58">
        <f>IF(TRIM(I1491)&lt;&gt;"",COUNTA($I$6:I1491),"")</f>
        <v>1141</v>
      </c>
      <c r="C1491" s="266" t="s">
        <v>1477</v>
      </c>
      <c r="D1491" s="93" t="s">
        <v>2566</v>
      </c>
      <c r="E1491" s="116" t="s">
        <v>2567</v>
      </c>
      <c r="F1491" s="67"/>
      <c r="G1491" s="161" t="s">
        <v>2</v>
      </c>
      <c r="H1491" s="65">
        <v>1</v>
      </c>
      <c r="I1491" s="5">
        <v>0</v>
      </c>
      <c r="J1491" s="62">
        <f t="shared" si="32"/>
        <v>0</v>
      </c>
      <c r="K1491" s="26"/>
      <c r="L1491" s="26"/>
    </row>
    <row r="1492" spans="1:12" ht="56.25" x14ac:dyDescent="0.25">
      <c r="A1492" s="58"/>
      <c r="B1492" s="58">
        <f>IF(TRIM(I1492)&lt;&gt;"",COUNTA($I$6:I1492),"")</f>
        <v>1142</v>
      </c>
      <c r="C1492" s="266" t="s">
        <v>1477</v>
      </c>
      <c r="D1492" s="93" t="s">
        <v>2568</v>
      </c>
      <c r="E1492" s="116" t="s">
        <v>2569</v>
      </c>
      <c r="F1492" s="67" t="s">
        <v>2570</v>
      </c>
      <c r="G1492" s="161" t="s">
        <v>2</v>
      </c>
      <c r="H1492" s="65">
        <v>1</v>
      </c>
      <c r="I1492" s="5">
        <v>0</v>
      </c>
      <c r="J1492" s="62">
        <f t="shared" si="32"/>
        <v>0</v>
      </c>
      <c r="K1492" s="26"/>
      <c r="L1492" s="26"/>
    </row>
    <row r="1493" spans="1:12" ht="101.25" x14ac:dyDescent="0.25">
      <c r="A1493" s="53">
        <v>3</v>
      </c>
      <c r="B1493" s="53" t="str">
        <f>IF(TRIM(I1493)&lt;&gt;"",COUNTA($I$6:I1493),"")</f>
        <v/>
      </c>
      <c r="C1493" s="298" t="s">
        <v>1477</v>
      </c>
      <c r="D1493" s="111" t="s">
        <v>1481</v>
      </c>
      <c r="E1493" s="88" t="s">
        <v>1482</v>
      </c>
      <c r="F1493" s="95" t="s">
        <v>3140</v>
      </c>
      <c r="G1493" s="90"/>
      <c r="H1493" s="91"/>
      <c r="I1493" s="103"/>
      <c r="J1493" s="205">
        <f>ROUND(SUM(J1494:J1509),2)</f>
        <v>0</v>
      </c>
      <c r="K1493" s="26"/>
      <c r="L1493" s="26"/>
    </row>
    <row r="1494" spans="1:12" ht="22.5" x14ac:dyDescent="0.25">
      <c r="A1494" s="58"/>
      <c r="B1494" s="58">
        <f>IF(TRIM(I1494)&lt;&gt;"",COUNTA($I$6:I1494),"")</f>
        <v>1143</v>
      </c>
      <c r="C1494" s="266" t="s">
        <v>1477</v>
      </c>
      <c r="D1494" s="93" t="s">
        <v>1522</v>
      </c>
      <c r="E1494" s="96" t="s">
        <v>2571</v>
      </c>
      <c r="F1494" s="96" t="s">
        <v>2572</v>
      </c>
      <c r="G1494" s="97" t="s">
        <v>1</v>
      </c>
      <c r="H1494" s="79">
        <v>2</v>
      </c>
      <c r="I1494" s="4">
        <v>0</v>
      </c>
      <c r="J1494" s="62">
        <f t="shared" si="32"/>
        <v>0</v>
      </c>
      <c r="K1494" s="26"/>
      <c r="L1494" s="26"/>
    </row>
    <row r="1495" spans="1:12" ht="22.5" x14ac:dyDescent="0.25">
      <c r="A1495" s="58"/>
      <c r="B1495" s="58">
        <f>IF(TRIM(I1495)&lt;&gt;"",COUNTA($I$6:I1495),"")</f>
        <v>1144</v>
      </c>
      <c r="C1495" s="266" t="s">
        <v>1477</v>
      </c>
      <c r="D1495" s="93" t="s">
        <v>1524</v>
      </c>
      <c r="E1495" s="96" t="s">
        <v>2571</v>
      </c>
      <c r="F1495" s="96" t="s">
        <v>2573</v>
      </c>
      <c r="G1495" s="97" t="s">
        <v>1</v>
      </c>
      <c r="H1495" s="79">
        <v>55</v>
      </c>
      <c r="I1495" s="4">
        <v>0</v>
      </c>
      <c r="J1495" s="62">
        <f t="shared" si="32"/>
        <v>0</v>
      </c>
      <c r="K1495" s="26"/>
      <c r="L1495" s="26"/>
    </row>
    <row r="1496" spans="1:12" ht="22.5" x14ac:dyDescent="0.25">
      <c r="A1496" s="58"/>
      <c r="B1496" s="58">
        <f>IF(TRIM(I1496)&lt;&gt;"",COUNTA($I$6:I1496),"")</f>
        <v>1145</v>
      </c>
      <c r="C1496" s="266" t="s">
        <v>1477</v>
      </c>
      <c r="D1496" s="93" t="s">
        <v>1526</v>
      </c>
      <c r="E1496" s="96" t="s">
        <v>2571</v>
      </c>
      <c r="F1496" s="96" t="s">
        <v>2574</v>
      </c>
      <c r="G1496" s="97" t="s">
        <v>2</v>
      </c>
      <c r="H1496" s="98">
        <v>1</v>
      </c>
      <c r="I1496" s="4">
        <v>0</v>
      </c>
      <c r="J1496" s="62">
        <f t="shared" si="32"/>
        <v>0</v>
      </c>
      <c r="K1496" s="26"/>
      <c r="L1496" s="26"/>
    </row>
    <row r="1497" spans="1:12" ht="22.5" x14ac:dyDescent="0.25">
      <c r="A1497" s="58"/>
      <c r="B1497" s="58">
        <f>IF(TRIM(I1497)&lt;&gt;"",COUNTA($I$6:I1497),"")</f>
        <v>1146</v>
      </c>
      <c r="C1497" s="266" t="s">
        <v>1477</v>
      </c>
      <c r="D1497" s="93" t="s">
        <v>1528</v>
      </c>
      <c r="E1497" s="96" t="s">
        <v>2571</v>
      </c>
      <c r="F1497" s="96" t="s">
        <v>2575</v>
      </c>
      <c r="G1497" s="99" t="s">
        <v>1</v>
      </c>
      <c r="H1497" s="98">
        <v>13</v>
      </c>
      <c r="I1497" s="4">
        <v>0</v>
      </c>
      <c r="J1497" s="62">
        <f t="shared" si="32"/>
        <v>0</v>
      </c>
      <c r="K1497" s="26"/>
      <c r="L1497" s="26"/>
    </row>
    <row r="1498" spans="1:12" ht="33.75" x14ac:dyDescent="0.25">
      <c r="A1498" s="58"/>
      <c r="B1498" s="58">
        <f>IF(TRIM(I1498)&lt;&gt;"",COUNTA($I$6:I1498),"")</f>
        <v>1147</v>
      </c>
      <c r="C1498" s="266" t="s">
        <v>1477</v>
      </c>
      <c r="D1498" s="93" t="s">
        <v>1531</v>
      </c>
      <c r="E1498" s="96" t="s">
        <v>2576</v>
      </c>
      <c r="F1498" s="96" t="s">
        <v>2577</v>
      </c>
      <c r="G1498" s="99" t="s">
        <v>2</v>
      </c>
      <c r="H1498" s="98">
        <v>1</v>
      </c>
      <c r="I1498" s="4">
        <v>0</v>
      </c>
      <c r="J1498" s="62">
        <f t="shared" si="32"/>
        <v>0</v>
      </c>
      <c r="K1498" s="26"/>
      <c r="L1498" s="26"/>
    </row>
    <row r="1499" spans="1:12" ht="22.5" x14ac:dyDescent="0.25">
      <c r="A1499" s="58"/>
      <c r="B1499" s="58">
        <f>IF(TRIM(I1499)&lt;&gt;"",COUNTA($I$6:I1499),"")</f>
        <v>1148</v>
      </c>
      <c r="C1499" s="266" t="s">
        <v>1477</v>
      </c>
      <c r="D1499" s="93" t="s">
        <v>1533</v>
      </c>
      <c r="E1499" s="96" t="s">
        <v>2578</v>
      </c>
      <c r="F1499" s="100" t="s">
        <v>2579</v>
      </c>
      <c r="G1499" s="99" t="s">
        <v>1</v>
      </c>
      <c r="H1499" s="101">
        <v>7</v>
      </c>
      <c r="I1499" s="4">
        <v>0</v>
      </c>
      <c r="J1499" s="62">
        <f t="shared" si="32"/>
        <v>0</v>
      </c>
      <c r="K1499" s="26"/>
      <c r="L1499" s="26"/>
    </row>
    <row r="1500" spans="1:12" ht="22.5" x14ac:dyDescent="0.25">
      <c r="A1500" s="58"/>
      <c r="B1500" s="58">
        <f>IF(TRIM(I1500)&lt;&gt;"",COUNTA($I$6:I1500),"")</f>
        <v>1149</v>
      </c>
      <c r="C1500" s="266" t="s">
        <v>1477</v>
      </c>
      <c r="D1500" s="93" t="s">
        <v>1535</v>
      </c>
      <c r="E1500" s="67" t="s">
        <v>2578</v>
      </c>
      <c r="F1500" s="209" t="s">
        <v>2580</v>
      </c>
      <c r="G1500" s="161" t="s">
        <v>1</v>
      </c>
      <c r="H1500" s="98">
        <v>2</v>
      </c>
      <c r="I1500" s="5">
        <v>0</v>
      </c>
      <c r="J1500" s="62">
        <f t="shared" si="32"/>
        <v>0</v>
      </c>
      <c r="K1500" s="26"/>
      <c r="L1500" s="26"/>
    </row>
    <row r="1501" spans="1:12" ht="22.5" x14ac:dyDescent="0.25">
      <c r="A1501" s="58"/>
      <c r="B1501" s="58">
        <f>IF(TRIM(I1501)&lt;&gt;"",COUNTA($I$6:I1501),"")</f>
        <v>1150</v>
      </c>
      <c r="C1501" s="266" t="s">
        <v>1477</v>
      </c>
      <c r="D1501" s="93" t="s">
        <v>2581</v>
      </c>
      <c r="E1501" s="67" t="s">
        <v>2582</v>
      </c>
      <c r="F1501" s="209"/>
      <c r="G1501" s="161" t="s">
        <v>446</v>
      </c>
      <c r="H1501" s="98">
        <v>68.599999999999994</v>
      </c>
      <c r="I1501" s="5">
        <v>0</v>
      </c>
      <c r="J1501" s="62">
        <f t="shared" si="32"/>
        <v>0</v>
      </c>
      <c r="K1501" s="26"/>
      <c r="L1501" s="26"/>
    </row>
    <row r="1502" spans="1:12" ht="22.5" x14ac:dyDescent="0.25">
      <c r="A1502" s="58"/>
      <c r="B1502" s="58">
        <f>IF(TRIM(I1502)&lt;&gt;"",COUNTA($I$6:I1502),"")</f>
        <v>1151</v>
      </c>
      <c r="C1502" s="266" t="s">
        <v>1477</v>
      </c>
      <c r="D1502" s="93" t="s">
        <v>2583</v>
      </c>
      <c r="E1502" s="67" t="s">
        <v>2584</v>
      </c>
      <c r="F1502" s="209"/>
      <c r="G1502" s="161" t="s">
        <v>446</v>
      </c>
      <c r="H1502" s="98">
        <v>40</v>
      </c>
      <c r="I1502" s="5">
        <v>0</v>
      </c>
      <c r="J1502" s="62">
        <f t="shared" si="32"/>
        <v>0</v>
      </c>
      <c r="K1502" s="26"/>
      <c r="L1502" s="26"/>
    </row>
    <row r="1503" spans="1:12" ht="33.75" x14ac:dyDescent="0.25">
      <c r="A1503" s="58"/>
      <c r="B1503" s="58">
        <f>IF(TRIM(I1503)&lt;&gt;"",COUNTA($I$6:I1503),"")</f>
        <v>1152</v>
      </c>
      <c r="C1503" s="266" t="s">
        <v>1477</v>
      </c>
      <c r="D1503" s="93" t="s">
        <v>2585</v>
      </c>
      <c r="E1503" s="67" t="s">
        <v>2586</v>
      </c>
      <c r="F1503" s="209"/>
      <c r="G1503" s="161" t="s">
        <v>446</v>
      </c>
      <c r="H1503" s="98">
        <v>40</v>
      </c>
      <c r="I1503" s="5">
        <v>0</v>
      </c>
      <c r="J1503" s="62">
        <f t="shared" si="32"/>
        <v>0</v>
      </c>
      <c r="K1503" s="26"/>
      <c r="L1503" s="26"/>
    </row>
    <row r="1504" spans="1:12" ht="33.75" x14ac:dyDescent="0.25">
      <c r="A1504" s="58"/>
      <c r="B1504" s="58">
        <f>IF(TRIM(I1504)&lt;&gt;"",COUNTA($I$6:I1504),"")</f>
        <v>1153</v>
      </c>
      <c r="C1504" s="266" t="s">
        <v>1477</v>
      </c>
      <c r="D1504" s="93" t="s">
        <v>2587</v>
      </c>
      <c r="E1504" s="67" t="s">
        <v>2588</v>
      </c>
      <c r="F1504" s="209" t="s">
        <v>2589</v>
      </c>
      <c r="G1504" s="161" t="s">
        <v>446</v>
      </c>
      <c r="H1504" s="98">
        <v>80</v>
      </c>
      <c r="I1504" s="5">
        <v>0</v>
      </c>
      <c r="J1504" s="62">
        <f t="shared" si="32"/>
        <v>0</v>
      </c>
      <c r="K1504" s="26"/>
      <c r="L1504" s="26"/>
    </row>
    <row r="1505" spans="1:12" x14ac:dyDescent="0.25">
      <c r="A1505" s="58"/>
      <c r="B1505" s="58">
        <f>IF(TRIM(I1505)&lt;&gt;"",COUNTA($I$6:I1505),"")</f>
        <v>1154</v>
      </c>
      <c r="C1505" s="266" t="s">
        <v>1477</v>
      </c>
      <c r="D1505" s="93" t="s">
        <v>2590</v>
      </c>
      <c r="E1505" s="67" t="s">
        <v>2591</v>
      </c>
      <c r="F1505" s="209" t="s">
        <v>2592</v>
      </c>
      <c r="G1505" s="161" t="s">
        <v>446</v>
      </c>
      <c r="H1505" s="98">
        <v>56</v>
      </c>
      <c r="I1505" s="5">
        <v>0</v>
      </c>
      <c r="J1505" s="62">
        <f t="shared" si="32"/>
        <v>0</v>
      </c>
      <c r="K1505" s="26"/>
      <c r="L1505" s="26"/>
    </row>
    <row r="1506" spans="1:12" x14ac:dyDescent="0.25">
      <c r="A1506" s="58"/>
      <c r="B1506" s="58">
        <f>IF(TRIM(I1506)&lt;&gt;"",COUNTA($I$6:I1506),"")</f>
        <v>1155</v>
      </c>
      <c r="C1506" s="266" t="s">
        <v>1477</v>
      </c>
      <c r="D1506" s="93" t="s">
        <v>2593</v>
      </c>
      <c r="E1506" s="67" t="s">
        <v>2591</v>
      </c>
      <c r="F1506" s="209" t="s">
        <v>2594</v>
      </c>
      <c r="G1506" s="161" t="s">
        <v>446</v>
      </c>
      <c r="H1506" s="98">
        <v>39</v>
      </c>
      <c r="I1506" s="5">
        <v>0</v>
      </c>
      <c r="J1506" s="62">
        <f t="shared" si="32"/>
        <v>0</v>
      </c>
      <c r="K1506" s="26"/>
      <c r="L1506" s="26"/>
    </row>
    <row r="1507" spans="1:12" ht="33.75" x14ac:dyDescent="0.25">
      <c r="A1507" s="58"/>
      <c r="B1507" s="58">
        <f>IF(TRIM(I1507)&lt;&gt;"",COUNTA($I$6:I1507),"")</f>
        <v>1156</v>
      </c>
      <c r="C1507" s="266" t="s">
        <v>1477</v>
      </c>
      <c r="D1507" s="93" t="s">
        <v>2595</v>
      </c>
      <c r="E1507" s="67" t="s">
        <v>2596</v>
      </c>
      <c r="F1507" s="209"/>
      <c r="G1507" s="161" t="s">
        <v>446</v>
      </c>
      <c r="H1507" s="98">
        <v>12</v>
      </c>
      <c r="I1507" s="5">
        <v>0</v>
      </c>
      <c r="J1507" s="62">
        <f t="shared" si="32"/>
        <v>0</v>
      </c>
      <c r="K1507" s="26"/>
      <c r="L1507" s="26"/>
    </row>
    <row r="1508" spans="1:12" ht="33.75" x14ac:dyDescent="0.25">
      <c r="A1508" s="58"/>
      <c r="B1508" s="58">
        <f>IF(TRIM(I1508)&lt;&gt;"",COUNTA($I$6:I1508),"")</f>
        <v>1157</v>
      </c>
      <c r="C1508" s="266" t="s">
        <v>1477</v>
      </c>
      <c r="D1508" s="93" t="s">
        <v>2597</v>
      </c>
      <c r="E1508" s="67" t="s">
        <v>2598</v>
      </c>
      <c r="F1508" s="209"/>
      <c r="G1508" s="161" t="s">
        <v>403</v>
      </c>
      <c r="H1508" s="98">
        <v>20</v>
      </c>
      <c r="I1508" s="5">
        <v>0</v>
      </c>
      <c r="J1508" s="62">
        <f t="shared" si="32"/>
        <v>0</v>
      </c>
      <c r="K1508" s="26"/>
      <c r="L1508" s="26"/>
    </row>
    <row r="1509" spans="1:12" ht="45" x14ac:dyDescent="0.25">
      <c r="A1509" s="58"/>
      <c r="B1509" s="58">
        <f>IF(TRIM(I1509)&lt;&gt;"",COUNTA($I$6:I1509),"")</f>
        <v>1158</v>
      </c>
      <c r="C1509" s="266" t="s">
        <v>1477</v>
      </c>
      <c r="D1509" s="93" t="s">
        <v>2599</v>
      </c>
      <c r="E1509" s="67" t="s">
        <v>2600</v>
      </c>
      <c r="F1509" s="209"/>
      <c r="G1509" s="161" t="s">
        <v>403</v>
      </c>
      <c r="H1509" s="98">
        <v>1.0900000000000001</v>
      </c>
      <c r="I1509" s="5">
        <v>0</v>
      </c>
      <c r="J1509" s="62">
        <f t="shared" si="32"/>
        <v>0</v>
      </c>
      <c r="K1509" s="26"/>
      <c r="L1509" s="26"/>
    </row>
    <row r="1510" spans="1:12" ht="101.25" x14ac:dyDescent="0.25">
      <c r="A1510" s="53">
        <v>3</v>
      </c>
      <c r="B1510" s="53" t="str">
        <f>IF(TRIM(I1510)&lt;&gt;"",COUNTA($I$6:I1510),"")</f>
        <v/>
      </c>
      <c r="C1510" s="298" t="s">
        <v>1477</v>
      </c>
      <c r="D1510" s="111" t="s">
        <v>1483</v>
      </c>
      <c r="E1510" s="88" t="s">
        <v>1485</v>
      </c>
      <c r="F1510" s="95" t="s">
        <v>2601</v>
      </c>
      <c r="G1510" s="90"/>
      <c r="H1510" s="91"/>
      <c r="I1510" s="103"/>
      <c r="J1510" s="205">
        <f>ROUND(SUM(J1511:J1524),2)</f>
        <v>0</v>
      </c>
      <c r="K1510" s="26"/>
      <c r="L1510" s="26"/>
    </row>
    <row r="1511" spans="1:12" ht="90" x14ac:dyDescent="0.25">
      <c r="A1511" s="58"/>
      <c r="B1511" s="58">
        <f>IF(TRIM(I1511)&lt;&gt;"",COUNTA($I$6:I1511),"")</f>
        <v>1159</v>
      </c>
      <c r="C1511" s="266" t="s">
        <v>1477</v>
      </c>
      <c r="D1511" s="93" t="s">
        <v>1538</v>
      </c>
      <c r="E1511" s="96" t="s">
        <v>2602</v>
      </c>
      <c r="F1511" s="100" t="s">
        <v>2603</v>
      </c>
      <c r="G1511" s="99" t="s">
        <v>2</v>
      </c>
      <c r="H1511" s="101">
        <v>2</v>
      </c>
      <c r="I1511" s="4">
        <v>0</v>
      </c>
      <c r="J1511" s="62">
        <f t="shared" si="32"/>
        <v>0</v>
      </c>
      <c r="K1511" s="26"/>
      <c r="L1511" s="26"/>
    </row>
    <row r="1512" spans="1:12" ht="90" x14ac:dyDescent="0.25">
      <c r="A1512" s="58"/>
      <c r="B1512" s="58">
        <f>IF(TRIM(I1512)&lt;&gt;"",COUNTA($I$6:I1512),"")</f>
        <v>1160</v>
      </c>
      <c r="C1512" s="266" t="s">
        <v>1477</v>
      </c>
      <c r="D1512" s="93" t="s">
        <v>1540</v>
      </c>
      <c r="E1512" s="96" t="s">
        <v>2602</v>
      </c>
      <c r="F1512" s="100" t="s">
        <v>2604</v>
      </c>
      <c r="G1512" s="99" t="s">
        <v>25</v>
      </c>
      <c r="H1512" s="101">
        <v>5.7</v>
      </c>
      <c r="I1512" s="4">
        <v>0</v>
      </c>
      <c r="J1512" s="62">
        <f t="shared" si="32"/>
        <v>0</v>
      </c>
      <c r="K1512" s="26"/>
      <c r="L1512" s="26"/>
    </row>
    <row r="1513" spans="1:12" ht="101.25" x14ac:dyDescent="0.25">
      <c r="A1513" s="58"/>
      <c r="B1513" s="58">
        <f>IF(TRIM(I1513)&lt;&gt;"",COUNTA($I$6:I1513),"")</f>
        <v>1161</v>
      </c>
      <c r="C1513" s="266" t="s">
        <v>1477</v>
      </c>
      <c r="D1513" s="93" t="s">
        <v>1542</v>
      </c>
      <c r="E1513" s="96" t="s">
        <v>2605</v>
      </c>
      <c r="F1513" s="100" t="s">
        <v>2606</v>
      </c>
      <c r="G1513" s="99" t="s">
        <v>446</v>
      </c>
      <c r="H1513" s="101">
        <v>240</v>
      </c>
      <c r="I1513" s="4">
        <v>0</v>
      </c>
      <c r="J1513" s="62">
        <f t="shared" si="32"/>
        <v>0</v>
      </c>
      <c r="K1513" s="26"/>
      <c r="L1513" s="26"/>
    </row>
    <row r="1514" spans="1:12" ht="33.75" x14ac:dyDescent="0.25">
      <c r="A1514" s="58"/>
      <c r="B1514" s="58">
        <f>IF(TRIM(I1514)&lt;&gt;"",COUNTA($I$6:I1514),"")</f>
        <v>1162</v>
      </c>
      <c r="C1514" s="266" t="s">
        <v>1477</v>
      </c>
      <c r="D1514" s="93" t="s">
        <v>1544</v>
      </c>
      <c r="E1514" s="96" t="s">
        <v>2607</v>
      </c>
      <c r="F1514" s="100"/>
      <c r="G1514" s="99" t="s">
        <v>446</v>
      </c>
      <c r="H1514" s="101">
        <v>240</v>
      </c>
      <c r="I1514" s="4">
        <v>0</v>
      </c>
      <c r="J1514" s="62">
        <f t="shared" si="32"/>
        <v>0</v>
      </c>
      <c r="K1514" s="26"/>
      <c r="L1514" s="26"/>
    </row>
    <row r="1515" spans="1:12" ht="22.5" x14ac:dyDescent="0.25">
      <c r="A1515" s="58"/>
      <c r="B1515" s="58">
        <f>IF(TRIM(I1515)&lt;&gt;"",COUNTA($I$6:I1515),"")</f>
        <v>1163</v>
      </c>
      <c r="C1515" s="266" t="s">
        <v>1477</v>
      </c>
      <c r="D1515" s="93" t="s">
        <v>1546</v>
      </c>
      <c r="E1515" s="96" t="s">
        <v>2608</v>
      </c>
      <c r="F1515" s="100"/>
      <c r="G1515" s="99" t="s">
        <v>446</v>
      </c>
      <c r="H1515" s="101">
        <v>55</v>
      </c>
      <c r="I1515" s="4">
        <v>0</v>
      </c>
      <c r="J1515" s="62">
        <f t="shared" si="32"/>
        <v>0</v>
      </c>
      <c r="K1515" s="26"/>
      <c r="L1515" s="26"/>
    </row>
    <row r="1516" spans="1:12" ht="22.5" x14ac:dyDescent="0.25">
      <c r="A1516" s="58"/>
      <c r="B1516" s="58">
        <f>IF(TRIM(I1516)&lt;&gt;"",COUNTA($I$6:I1516),"")</f>
        <v>1164</v>
      </c>
      <c r="C1516" s="266" t="s">
        <v>1477</v>
      </c>
      <c r="D1516" s="93" t="s">
        <v>1548</v>
      </c>
      <c r="E1516" s="100" t="s">
        <v>2609</v>
      </c>
      <c r="F1516" s="100"/>
      <c r="G1516" s="99" t="s">
        <v>446</v>
      </c>
      <c r="H1516" s="101">
        <v>340</v>
      </c>
      <c r="I1516" s="4">
        <v>0</v>
      </c>
      <c r="J1516" s="62">
        <f t="shared" si="32"/>
        <v>0</v>
      </c>
      <c r="K1516" s="26"/>
      <c r="L1516" s="26"/>
    </row>
    <row r="1517" spans="1:12" ht="56.25" x14ac:dyDescent="0.25">
      <c r="A1517" s="58"/>
      <c r="B1517" s="58">
        <f>IF(TRIM(I1517)&lt;&gt;"",COUNTA($I$6:I1517),"")</f>
        <v>1165</v>
      </c>
      <c r="C1517" s="266" t="s">
        <v>1477</v>
      </c>
      <c r="D1517" s="93" t="s">
        <v>1550</v>
      </c>
      <c r="E1517" s="96" t="s">
        <v>2610</v>
      </c>
      <c r="F1517" s="100"/>
      <c r="G1517" s="99" t="s">
        <v>1</v>
      </c>
      <c r="H1517" s="101">
        <v>12</v>
      </c>
      <c r="I1517" s="4">
        <v>0</v>
      </c>
      <c r="J1517" s="62">
        <f t="shared" si="32"/>
        <v>0</v>
      </c>
      <c r="K1517" s="26"/>
      <c r="L1517" s="26"/>
    </row>
    <row r="1518" spans="1:12" ht="22.5" x14ac:dyDescent="0.25">
      <c r="A1518" s="58"/>
      <c r="B1518" s="58">
        <f>IF(TRIM(I1518)&lt;&gt;"",COUNTA($I$6:I1518),"")</f>
        <v>1166</v>
      </c>
      <c r="C1518" s="266" t="s">
        <v>1477</v>
      </c>
      <c r="D1518" s="93" t="s">
        <v>1552</v>
      </c>
      <c r="E1518" s="96" t="s">
        <v>2611</v>
      </c>
      <c r="F1518" s="100" t="s">
        <v>2612</v>
      </c>
      <c r="G1518" s="99" t="s">
        <v>1677</v>
      </c>
      <c r="H1518" s="101">
        <v>180</v>
      </c>
      <c r="I1518" s="4">
        <v>0</v>
      </c>
      <c r="J1518" s="62">
        <f t="shared" si="32"/>
        <v>0</v>
      </c>
      <c r="K1518" s="26"/>
      <c r="L1518" s="26"/>
    </row>
    <row r="1519" spans="1:12" ht="22.5" x14ac:dyDescent="0.25">
      <c r="A1519" s="58"/>
      <c r="B1519" s="58">
        <f>IF(TRIM(I1519)&lt;&gt;"",COUNTA($I$6:I1519),"")</f>
        <v>1167</v>
      </c>
      <c r="C1519" s="266" t="s">
        <v>1477</v>
      </c>
      <c r="D1519" s="93" t="s">
        <v>1555</v>
      </c>
      <c r="E1519" s="96" t="s">
        <v>2611</v>
      </c>
      <c r="F1519" s="100" t="s">
        <v>2613</v>
      </c>
      <c r="G1519" s="99" t="s">
        <v>446</v>
      </c>
      <c r="H1519" s="101">
        <v>6.5</v>
      </c>
      <c r="I1519" s="4">
        <v>0</v>
      </c>
      <c r="J1519" s="62">
        <f t="shared" si="32"/>
        <v>0</v>
      </c>
      <c r="K1519" s="26"/>
      <c r="L1519" s="26"/>
    </row>
    <row r="1520" spans="1:12" ht="22.5" x14ac:dyDescent="0.25">
      <c r="A1520" s="58"/>
      <c r="B1520" s="58">
        <f>IF(TRIM(I1520)&lt;&gt;"",COUNTA($I$6:I1520),"")</f>
        <v>1168</v>
      </c>
      <c r="C1520" s="266" t="s">
        <v>1477</v>
      </c>
      <c r="D1520" s="93" t="s">
        <v>1557</v>
      </c>
      <c r="E1520" s="96" t="s">
        <v>2611</v>
      </c>
      <c r="F1520" s="100" t="s">
        <v>2614</v>
      </c>
      <c r="G1520" s="99" t="s">
        <v>2</v>
      </c>
      <c r="H1520" s="101">
        <v>3</v>
      </c>
      <c r="I1520" s="4">
        <v>0</v>
      </c>
      <c r="J1520" s="62">
        <f t="shared" si="32"/>
        <v>0</v>
      </c>
      <c r="K1520" s="26"/>
      <c r="L1520" s="26"/>
    </row>
    <row r="1521" spans="1:12" ht="33.75" x14ac:dyDescent="0.25">
      <c r="A1521" s="58"/>
      <c r="B1521" s="58">
        <f>IF(TRIM(I1521)&lt;&gt;"",COUNTA($I$6:I1521),"")</f>
        <v>1169</v>
      </c>
      <c r="C1521" s="266" t="s">
        <v>1477</v>
      </c>
      <c r="D1521" s="93" t="s">
        <v>1559</v>
      </c>
      <c r="E1521" s="96" t="s">
        <v>2615</v>
      </c>
      <c r="F1521" s="209" t="s">
        <v>3136</v>
      </c>
      <c r="G1521" s="161" t="s">
        <v>235</v>
      </c>
      <c r="H1521" s="98">
        <v>5</v>
      </c>
      <c r="I1521" s="5">
        <v>0</v>
      </c>
      <c r="J1521" s="62">
        <f t="shared" si="32"/>
        <v>0</v>
      </c>
      <c r="K1521" s="26"/>
      <c r="L1521" s="26"/>
    </row>
    <row r="1522" spans="1:12" ht="33.75" x14ac:dyDescent="0.25">
      <c r="A1522" s="58"/>
      <c r="B1522" s="58">
        <f>IF(TRIM(I1522)&lt;&gt;"",COUNTA($I$6:I1522),"")</f>
        <v>1170</v>
      </c>
      <c r="C1522" s="266" t="s">
        <v>2545</v>
      </c>
      <c r="D1522" s="93" t="s">
        <v>1564</v>
      </c>
      <c r="E1522" s="96" t="s">
        <v>2615</v>
      </c>
      <c r="F1522" s="209" t="s">
        <v>2616</v>
      </c>
      <c r="G1522" s="161" t="s">
        <v>235</v>
      </c>
      <c r="H1522" s="98">
        <v>5</v>
      </c>
      <c r="I1522" s="5">
        <v>0</v>
      </c>
      <c r="J1522" s="62">
        <f t="shared" si="32"/>
        <v>0</v>
      </c>
      <c r="K1522" s="26"/>
      <c r="L1522" s="26"/>
    </row>
    <row r="1523" spans="1:12" ht="33.75" x14ac:dyDescent="0.25">
      <c r="A1523" s="58"/>
      <c r="B1523" s="58">
        <f>IF(TRIM(I1523)&lt;&gt;"",COUNTA($I$6:I1523),"")</f>
        <v>1171</v>
      </c>
      <c r="C1523" s="266" t="s">
        <v>2554</v>
      </c>
      <c r="D1523" s="93" t="s">
        <v>1566</v>
      </c>
      <c r="E1523" s="96" t="s">
        <v>2615</v>
      </c>
      <c r="F1523" s="209" t="s">
        <v>2617</v>
      </c>
      <c r="G1523" s="161" t="s">
        <v>235</v>
      </c>
      <c r="H1523" s="98">
        <v>5</v>
      </c>
      <c r="I1523" s="5">
        <v>0</v>
      </c>
      <c r="J1523" s="62">
        <f t="shared" si="32"/>
        <v>0</v>
      </c>
      <c r="K1523" s="26"/>
      <c r="L1523" s="26"/>
    </row>
    <row r="1524" spans="1:12" ht="33.75" x14ac:dyDescent="0.25">
      <c r="A1524" s="58"/>
      <c r="B1524" s="58">
        <f>IF(TRIM(I1524)&lt;&gt;"",COUNTA($I$6:I1524),"")</f>
        <v>1172</v>
      </c>
      <c r="C1524" s="266" t="s">
        <v>2618</v>
      </c>
      <c r="D1524" s="93" t="s">
        <v>2619</v>
      </c>
      <c r="E1524" s="96" t="s">
        <v>2615</v>
      </c>
      <c r="F1524" s="209" t="s">
        <v>2620</v>
      </c>
      <c r="G1524" s="161" t="s">
        <v>2</v>
      </c>
      <c r="H1524" s="98">
        <v>1</v>
      </c>
      <c r="I1524" s="5">
        <v>0</v>
      </c>
      <c r="J1524" s="62">
        <f t="shared" si="32"/>
        <v>0</v>
      </c>
      <c r="K1524" s="26"/>
      <c r="L1524" s="26"/>
    </row>
    <row r="1525" spans="1:12" ht="409.5" x14ac:dyDescent="0.25">
      <c r="A1525" s="53">
        <v>3</v>
      </c>
      <c r="B1525" s="53" t="str">
        <f>IF(TRIM(I1525)&lt;&gt;"",COUNTA($I$6:I1525),"")</f>
        <v/>
      </c>
      <c r="C1525" s="298" t="s">
        <v>1477</v>
      </c>
      <c r="D1525" s="111" t="s">
        <v>1484</v>
      </c>
      <c r="E1525" s="88" t="s">
        <v>2540</v>
      </c>
      <c r="F1525" s="88" t="s">
        <v>3141</v>
      </c>
      <c r="G1525" s="90"/>
      <c r="H1525" s="91"/>
      <c r="I1525" s="103"/>
      <c r="J1525" s="103">
        <f>ROUND(SUM(J1526:J1560),2)</f>
        <v>0</v>
      </c>
      <c r="K1525" s="26"/>
      <c r="L1525" s="26"/>
    </row>
    <row r="1526" spans="1:12" ht="33.75" x14ac:dyDescent="0.25">
      <c r="A1526" s="58"/>
      <c r="B1526" s="58">
        <f>IF(TRIM(I1526)&lt;&gt;"",COUNTA($I$6:I1526),"")</f>
        <v>1173</v>
      </c>
      <c r="C1526" s="266" t="s">
        <v>1477</v>
      </c>
      <c r="D1526" s="93" t="s">
        <v>1569</v>
      </c>
      <c r="E1526" s="96" t="s">
        <v>2621</v>
      </c>
      <c r="F1526" s="100"/>
      <c r="G1526" s="99" t="s">
        <v>446</v>
      </c>
      <c r="H1526" s="101">
        <v>750</v>
      </c>
      <c r="I1526" s="4">
        <v>0</v>
      </c>
      <c r="J1526" s="62">
        <f t="shared" si="32"/>
        <v>0</v>
      </c>
      <c r="K1526" s="26"/>
      <c r="L1526" s="26"/>
    </row>
    <row r="1527" spans="1:12" ht="22.5" x14ac:dyDescent="0.25">
      <c r="A1527" s="58"/>
      <c r="B1527" s="58">
        <f>IF(TRIM(I1527)&lt;&gt;"",COUNTA($I$6:I1527),"")</f>
        <v>1174</v>
      </c>
      <c r="C1527" s="266" t="s">
        <v>1477</v>
      </c>
      <c r="D1527" s="93" t="s">
        <v>1572</v>
      </c>
      <c r="E1527" s="96" t="s">
        <v>2622</v>
      </c>
      <c r="F1527" s="100"/>
      <c r="G1527" s="99" t="s">
        <v>446</v>
      </c>
      <c r="H1527" s="101">
        <v>750</v>
      </c>
      <c r="I1527" s="4">
        <v>0</v>
      </c>
      <c r="J1527" s="62">
        <f t="shared" si="32"/>
        <v>0</v>
      </c>
      <c r="K1527" s="26"/>
      <c r="L1527" s="26"/>
    </row>
    <row r="1528" spans="1:12" ht="22.5" x14ac:dyDescent="0.25">
      <c r="A1528" s="58"/>
      <c r="B1528" s="58">
        <f>IF(TRIM(I1528)&lt;&gt;"",COUNTA($I$6:I1528),"")</f>
        <v>1175</v>
      </c>
      <c r="C1528" s="266" t="s">
        <v>1477</v>
      </c>
      <c r="D1528" s="93" t="s">
        <v>1574</v>
      </c>
      <c r="E1528" s="96" t="s">
        <v>2623</v>
      </c>
      <c r="F1528" s="100"/>
      <c r="G1528" s="99" t="s">
        <v>2</v>
      </c>
      <c r="H1528" s="101">
        <v>3</v>
      </c>
      <c r="I1528" s="4">
        <v>0</v>
      </c>
      <c r="J1528" s="62">
        <f t="shared" si="32"/>
        <v>0</v>
      </c>
      <c r="K1528" s="26"/>
      <c r="L1528" s="26"/>
    </row>
    <row r="1529" spans="1:12" ht="33.75" x14ac:dyDescent="0.25">
      <c r="A1529" s="58"/>
      <c r="B1529" s="58">
        <f>IF(TRIM(I1529)&lt;&gt;"",COUNTA($I$6:I1529),"")</f>
        <v>1176</v>
      </c>
      <c r="C1529" s="266" t="s">
        <v>1477</v>
      </c>
      <c r="D1529" s="93" t="s">
        <v>1577</v>
      </c>
      <c r="E1529" s="96" t="s">
        <v>2624</v>
      </c>
      <c r="F1529" s="100"/>
      <c r="G1529" s="99" t="s">
        <v>446</v>
      </c>
      <c r="H1529" s="101">
        <v>130</v>
      </c>
      <c r="I1529" s="4">
        <v>0</v>
      </c>
      <c r="J1529" s="62">
        <f t="shared" si="32"/>
        <v>0</v>
      </c>
      <c r="K1529" s="26"/>
      <c r="L1529" s="26"/>
    </row>
    <row r="1530" spans="1:12" ht="78.75" x14ac:dyDescent="0.25">
      <c r="A1530" s="58"/>
      <c r="B1530" s="58">
        <f>IF(TRIM(I1530)&lt;&gt;"",COUNTA($I$6:I1530),"")</f>
        <v>1177</v>
      </c>
      <c r="C1530" s="266" t="s">
        <v>1477</v>
      </c>
      <c r="D1530" s="93" t="s">
        <v>1580</v>
      </c>
      <c r="E1530" s="96" t="s">
        <v>2625</v>
      </c>
      <c r="F1530" s="100" t="s">
        <v>2626</v>
      </c>
      <c r="G1530" s="99" t="s">
        <v>235</v>
      </c>
      <c r="H1530" s="101">
        <v>5</v>
      </c>
      <c r="I1530" s="4">
        <v>0</v>
      </c>
      <c r="J1530" s="62">
        <f t="shared" si="32"/>
        <v>0</v>
      </c>
      <c r="K1530" s="26"/>
      <c r="L1530" s="26"/>
    </row>
    <row r="1531" spans="1:12" ht="33.75" x14ac:dyDescent="0.25">
      <c r="A1531" s="58"/>
      <c r="B1531" s="58">
        <f>IF(TRIM(I1531)&lt;&gt;"",COUNTA($I$6:I1531),"")</f>
        <v>1178</v>
      </c>
      <c r="C1531" s="266" t="s">
        <v>1477</v>
      </c>
      <c r="D1531" s="93" t="s">
        <v>1583</v>
      </c>
      <c r="E1531" s="96" t="s">
        <v>2627</v>
      </c>
      <c r="F1531" s="100"/>
      <c r="G1531" s="99" t="s">
        <v>25</v>
      </c>
      <c r="H1531" s="101">
        <v>150</v>
      </c>
      <c r="I1531" s="4">
        <v>0</v>
      </c>
      <c r="J1531" s="62">
        <f t="shared" si="32"/>
        <v>0</v>
      </c>
      <c r="K1531" s="26"/>
      <c r="L1531" s="26"/>
    </row>
    <row r="1532" spans="1:12" ht="45" x14ac:dyDescent="0.25">
      <c r="A1532" s="58"/>
      <c r="B1532" s="58">
        <f>IF(TRIM(I1532)&lt;&gt;"",COUNTA($I$6:I1532),"")</f>
        <v>1179</v>
      </c>
      <c r="C1532" s="266" t="s">
        <v>1477</v>
      </c>
      <c r="D1532" s="93" t="s">
        <v>1586</v>
      </c>
      <c r="E1532" s="96" t="s">
        <v>2628</v>
      </c>
      <c r="F1532" s="100" t="s">
        <v>2629</v>
      </c>
      <c r="G1532" s="99" t="s">
        <v>1</v>
      </c>
      <c r="H1532" s="101">
        <v>2</v>
      </c>
      <c r="I1532" s="4">
        <v>0</v>
      </c>
      <c r="J1532" s="62">
        <f t="shared" si="32"/>
        <v>0</v>
      </c>
      <c r="K1532" s="26"/>
      <c r="L1532" s="26"/>
    </row>
    <row r="1533" spans="1:12" ht="45" x14ac:dyDescent="0.25">
      <c r="A1533" s="58"/>
      <c r="B1533" s="58">
        <f>IF(TRIM(I1533)&lt;&gt;"",COUNTA($I$6:I1533),"")</f>
        <v>1180</v>
      </c>
      <c r="C1533" s="266" t="s">
        <v>1477</v>
      </c>
      <c r="D1533" s="93" t="s">
        <v>2630</v>
      </c>
      <c r="E1533" s="96" t="s">
        <v>2628</v>
      </c>
      <c r="F1533" s="100" t="s">
        <v>2631</v>
      </c>
      <c r="G1533" s="99" t="s">
        <v>1</v>
      </c>
      <c r="H1533" s="101">
        <v>1</v>
      </c>
      <c r="I1533" s="4">
        <v>0</v>
      </c>
      <c r="J1533" s="62">
        <f t="shared" si="32"/>
        <v>0</v>
      </c>
      <c r="K1533" s="26"/>
      <c r="L1533" s="26"/>
    </row>
    <row r="1534" spans="1:12" ht="45" x14ac:dyDescent="0.25">
      <c r="A1534" s="58"/>
      <c r="B1534" s="58">
        <f>IF(TRIM(I1534)&lt;&gt;"",COUNTA($I$6:I1534),"")</f>
        <v>1181</v>
      </c>
      <c r="C1534" s="266" t="s">
        <v>1477</v>
      </c>
      <c r="D1534" s="93" t="s">
        <v>2632</v>
      </c>
      <c r="E1534" s="96" t="s">
        <v>2628</v>
      </c>
      <c r="F1534" s="100" t="s">
        <v>2633</v>
      </c>
      <c r="G1534" s="99" t="s">
        <v>1</v>
      </c>
      <c r="H1534" s="101">
        <v>1</v>
      </c>
      <c r="I1534" s="4">
        <v>0</v>
      </c>
      <c r="J1534" s="62">
        <f t="shared" si="32"/>
        <v>0</v>
      </c>
      <c r="K1534" s="26"/>
      <c r="L1534" s="26"/>
    </row>
    <row r="1535" spans="1:12" ht="90" x14ac:dyDescent="0.25">
      <c r="A1535" s="58"/>
      <c r="B1535" s="58">
        <f>IF(TRIM(I1535)&lt;&gt;"",COUNTA($I$6:I1535),"")</f>
        <v>1182</v>
      </c>
      <c r="C1535" s="266" t="s">
        <v>1477</v>
      </c>
      <c r="D1535" s="93" t="s">
        <v>2634</v>
      </c>
      <c r="E1535" s="96" t="s">
        <v>2635</v>
      </c>
      <c r="F1535" s="100" t="s">
        <v>2636</v>
      </c>
      <c r="G1535" s="99" t="s">
        <v>446</v>
      </c>
      <c r="H1535" s="101">
        <v>200</v>
      </c>
      <c r="I1535" s="4">
        <v>0</v>
      </c>
      <c r="J1535" s="62">
        <f t="shared" si="32"/>
        <v>0</v>
      </c>
      <c r="K1535" s="26"/>
      <c r="L1535" s="26"/>
    </row>
    <row r="1536" spans="1:12" ht="90" x14ac:dyDescent="0.25">
      <c r="A1536" s="58"/>
      <c r="B1536" s="58">
        <f>IF(TRIM(I1536)&lt;&gt;"",COUNTA($I$6:I1536),"")</f>
        <v>1183</v>
      </c>
      <c r="C1536" s="266" t="s">
        <v>1477</v>
      </c>
      <c r="D1536" s="93" t="s">
        <v>2637</v>
      </c>
      <c r="E1536" s="96" t="s">
        <v>2635</v>
      </c>
      <c r="F1536" s="100" t="s">
        <v>2638</v>
      </c>
      <c r="G1536" s="99" t="s">
        <v>446</v>
      </c>
      <c r="H1536" s="101">
        <v>8</v>
      </c>
      <c r="I1536" s="4">
        <v>0</v>
      </c>
      <c r="J1536" s="62">
        <f t="shared" si="32"/>
        <v>0</v>
      </c>
      <c r="K1536" s="26"/>
      <c r="L1536" s="26"/>
    </row>
    <row r="1537" spans="1:12" ht="90" x14ac:dyDescent="0.25">
      <c r="A1537" s="58"/>
      <c r="B1537" s="58">
        <f>IF(TRIM(I1537)&lt;&gt;"",COUNTA($I$6:I1537),"")</f>
        <v>1184</v>
      </c>
      <c r="C1537" s="266" t="s">
        <v>1477</v>
      </c>
      <c r="D1537" s="93" t="s">
        <v>2639</v>
      </c>
      <c r="E1537" s="96" t="s">
        <v>2635</v>
      </c>
      <c r="F1537" s="100" t="s">
        <v>2640</v>
      </c>
      <c r="G1537" s="99" t="s">
        <v>446</v>
      </c>
      <c r="H1537" s="101">
        <v>49.2</v>
      </c>
      <c r="I1537" s="4">
        <v>0</v>
      </c>
      <c r="J1537" s="62">
        <f t="shared" si="32"/>
        <v>0</v>
      </c>
      <c r="K1537" s="26"/>
      <c r="L1537" s="26"/>
    </row>
    <row r="1538" spans="1:12" ht="90" x14ac:dyDescent="0.25">
      <c r="A1538" s="58"/>
      <c r="B1538" s="58">
        <f>IF(TRIM(I1538)&lt;&gt;"",COUNTA($I$6:I1538),"")</f>
        <v>1185</v>
      </c>
      <c r="C1538" s="266" t="s">
        <v>1477</v>
      </c>
      <c r="D1538" s="93" t="s">
        <v>2641</v>
      </c>
      <c r="E1538" s="96" t="s">
        <v>2635</v>
      </c>
      <c r="F1538" s="100" t="s">
        <v>2642</v>
      </c>
      <c r="G1538" s="99" t="s">
        <v>446</v>
      </c>
      <c r="H1538" s="101">
        <v>60</v>
      </c>
      <c r="I1538" s="4">
        <v>0</v>
      </c>
      <c r="J1538" s="62">
        <f t="shared" si="32"/>
        <v>0</v>
      </c>
      <c r="K1538" s="26"/>
      <c r="L1538" s="26"/>
    </row>
    <row r="1539" spans="1:12" ht="56.25" x14ac:dyDescent="0.25">
      <c r="A1539" s="58"/>
      <c r="B1539" s="58">
        <f>IF(TRIM(I1539)&lt;&gt;"",COUNTA($I$6:I1539),"")</f>
        <v>1186</v>
      </c>
      <c r="C1539" s="266" t="s">
        <v>1477</v>
      </c>
      <c r="D1539" s="93" t="s">
        <v>2643</v>
      </c>
      <c r="E1539" s="96" t="s">
        <v>2644</v>
      </c>
      <c r="F1539" s="100" t="s">
        <v>2636</v>
      </c>
      <c r="G1539" s="99" t="s">
        <v>446</v>
      </c>
      <c r="H1539" s="101">
        <v>200</v>
      </c>
      <c r="I1539" s="4">
        <v>0</v>
      </c>
      <c r="J1539" s="62">
        <f t="shared" si="32"/>
        <v>0</v>
      </c>
      <c r="K1539" s="26"/>
      <c r="L1539" s="26"/>
    </row>
    <row r="1540" spans="1:12" ht="56.25" x14ac:dyDescent="0.25">
      <c r="A1540" s="58"/>
      <c r="B1540" s="58">
        <f>IF(TRIM(I1540)&lt;&gt;"",COUNTA($I$6:I1540),"")</f>
        <v>1187</v>
      </c>
      <c r="C1540" s="266" t="s">
        <v>1477</v>
      </c>
      <c r="D1540" s="93" t="s">
        <v>2645</v>
      </c>
      <c r="E1540" s="96" t="s">
        <v>2644</v>
      </c>
      <c r="F1540" s="100" t="s">
        <v>2638</v>
      </c>
      <c r="G1540" s="99" t="s">
        <v>446</v>
      </c>
      <c r="H1540" s="101">
        <v>8</v>
      </c>
      <c r="I1540" s="4">
        <v>0</v>
      </c>
      <c r="J1540" s="62">
        <f t="shared" si="32"/>
        <v>0</v>
      </c>
      <c r="K1540" s="26"/>
      <c r="L1540" s="26"/>
    </row>
    <row r="1541" spans="1:12" ht="56.25" x14ac:dyDescent="0.25">
      <c r="A1541" s="58"/>
      <c r="B1541" s="58">
        <f>IF(TRIM(I1541)&lt;&gt;"",COUNTA($I$6:I1541),"")</f>
        <v>1188</v>
      </c>
      <c r="C1541" s="266" t="s">
        <v>1477</v>
      </c>
      <c r="D1541" s="93" t="s">
        <v>2646</v>
      </c>
      <c r="E1541" s="96" t="s">
        <v>2644</v>
      </c>
      <c r="F1541" s="100" t="s">
        <v>2640</v>
      </c>
      <c r="G1541" s="99" t="s">
        <v>446</v>
      </c>
      <c r="H1541" s="101">
        <v>49.2</v>
      </c>
      <c r="I1541" s="4">
        <v>0</v>
      </c>
      <c r="J1541" s="62">
        <f t="shared" si="32"/>
        <v>0</v>
      </c>
      <c r="K1541" s="26"/>
      <c r="L1541" s="26"/>
    </row>
    <row r="1542" spans="1:12" ht="56.25" x14ac:dyDescent="0.25">
      <c r="A1542" s="58"/>
      <c r="B1542" s="58">
        <f>IF(TRIM(I1542)&lt;&gt;"",COUNTA($I$6:I1542),"")</f>
        <v>1189</v>
      </c>
      <c r="C1542" s="266" t="s">
        <v>1477</v>
      </c>
      <c r="D1542" s="93" t="s">
        <v>2647</v>
      </c>
      <c r="E1542" s="96" t="s">
        <v>2644</v>
      </c>
      <c r="F1542" s="100" t="s">
        <v>2642</v>
      </c>
      <c r="G1542" s="99" t="s">
        <v>446</v>
      </c>
      <c r="H1542" s="101">
        <v>60</v>
      </c>
      <c r="I1542" s="4">
        <v>0</v>
      </c>
      <c r="J1542" s="62">
        <f t="shared" si="32"/>
        <v>0</v>
      </c>
      <c r="K1542" s="26"/>
      <c r="L1542" s="26"/>
    </row>
    <row r="1543" spans="1:12" ht="33.75" x14ac:dyDescent="0.25">
      <c r="A1543" s="58"/>
      <c r="B1543" s="58">
        <f>IF(TRIM(I1543)&lt;&gt;"",COUNTA($I$6:I1543),"")</f>
        <v>1190</v>
      </c>
      <c r="C1543" s="266" t="s">
        <v>1477</v>
      </c>
      <c r="D1543" s="93" t="s">
        <v>2648</v>
      </c>
      <c r="E1543" s="96" t="s">
        <v>2649</v>
      </c>
      <c r="F1543" s="100" t="s">
        <v>2650</v>
      </c>
      <c r="G1543" s="99" t="s">
        <v>446</v>
      </c>
      <c r="H1543" s="101">
        <v>500</v>
      </c>
      <c r="I1543" s="4">
        <v>0</v>
      </c>
      <c r="J1543" s="62">
        <f t="shared" si="32"/>
        <v>0</v>
      </c>
      <c r="K1543" s="26"/>
      <c r="L1543" s="26"/>
    </row>
    <row r="1544" spans="1:12" ht="56.25" x14ac:dyDescent="0.25">
      <c r="A1544" s="58"/>
      <c r="B1544" s="58">
        <f>IF(TRIM(I1544)&lt;&gt;"",COUNTA($I$6:I1544),"")</f>
        <v>1191</v>
      </c>
      <c r="C1544" s="266" t="s">
        <v>1477</v>
      </c>
      <c r="D1544" s="93" t="s">
        <v>2651</v>
      </c>
      <c r="E1544" s="96" t="s">
        <v>2652</v>
      </c>
      <c r="F1544" s="100" t="s">
        <v>2653</v>
      </c>
      <c r="G1544" s="99" t="s">
        <v>25</v>
      </c>
      <c r="H1544" s="101">
        <v>30</v>
      </c>
      <c r="I1544" s="4">
        <v>0</v>
      </c>
      <c r="J1544" s="62">
        <f t="shared" si="32"/>
        <v>0</v>
      </c>
      <c r="K1544" s="26"/>
      <c r="L1544" s="26"/>
    </row>
    <row r="1545" spans="1:12" ht="56.25" x14ac:dyDescent="0.25">
      <c r="A1545" s="58"/>
      <c r="B1545" s="58">
        <f>IF(TRIM(I1545)&lt;&gt;"",COUNTA($I$6:I1545),"")</f>
        <v>1192</v>
      </c>
      <c r="C1545" s="266" t="s">
        <v>1477</v>
      </c>
      <c r="D1545" s="93" t="s">
        <v>2654</v>
      </c>
      <c r="E1545" s="96" t="s">
        <v>2652</v>
      </c>
      <c r="F1545" s="100" t="s">
        <v>2655</v>
      </c>
      <c r="G1545" s="99" t="s">
        <v>25</v>
      </c>
      <c r="H1545" s="101">
        <v>30</v>
      </c>
      <c r="I1545" s="4">
        <v>0</v>
      </c>
      <c r="J1545" s="62">
        <f t="shared" si="32"/>
        <v>0</v>
      </c>
      <c r="K1545" s="26"/>
      <c r="L1545" s="26"/>
    </row>
    <row r="1546" spans="1:12" ht="56.25" x14ac:dyDescent="0.25">
      <c r="A1546" s="58"/>
      <c r="B1546" s="58">
        <f>IF(TRIM(I1546)&lt;&gt;"",COUNTA($I$6:I1546),"")</f>
        <v>1193</v>
      </c>
      <c r="C1546" s="266" t="s">
        <v>1477</v>
      </c>
      <c r="D1546" s="93" t="s">
        <v>2656</v>
      </c>
      <c r="E1546" s="96" t="s">
        <v>2652</v>
      </c>
      <c r="F1546" s="100" t="s">
        <v>2657</v>
      </c>
      <c r="G1546" s="99" t="s">
        <v>25</v>
      </c>
      <c r="H1546" s="101">
        <v>30</v>
      </c>
      <c r="I1546" s="4">
        <v>0</v>
      </c>
      <c r="J1546" s="62">
        <f t="shared" si="32"/>
        <v>0</v>
      </c>
      <c r="K1546" s="26"/>
      <c r="L1546" s="26"/>
    </row>
    <row r="1547" spans="1:12" ht="56.25" x14ac:dyDescent="0.25">
      <c r="A1547" s="58"/>
      <c r="B1547" s="58">
        <f>IF(TRIM(I1547)&lt;&gt;"",COUNTA($I$6:I1547),"")</f>
        <v>1194</v>
      </c>
      <c r="C1547" s="266" t="s">
        <v>1477</v>
      </c>
      <c r="D1547" s="93" t="s">
        <v>2658</v>
      </c>
      <c r="E1547" s="96" t="s">
        <v>2652</v>
      </c>
      <c r="F1547" s="100" t="s">
        <v>2659</v>
      </c>
      <c r="G1547" s="99" t="s">
        <v>235</v>
      </c>
      <c r="H1547" s="101">
        <v>15</v>
      </c>
      <c r="I1547" s="4">
        <v>0</v>
      </c>
      <c r="J1547" s="62">
        <f t="shared" si="32"/>
        <v>0</v>
      </c>
      <c r="K1547" s="26"/>
      <c r="L1547" s="26"/>
    </row>
    <row r="1548" spans="1:12" ht="225" x14ac:dyDescent="0.25">
      <c r="A1548" s="58"/>
      <c r="B1548" s="58">
        <f>IF(TRIM(I1548)&lt;&gt;"",COUNTA($I$6:I1548),"")</f>
        <v>1195</v>
      </c>
      <c r="C1548" s="266" t="s">
        <v>1477</v>
      </c>
      <c r="D1548" s="93" t="s">
        <v>2660</v>
      </c>
      <c r="E1548" s="67" t="s">
        <v>2661</v>
      </c>
      <c r="F1548" s="100" t="s">
        <v>3142</v>
      </c>
      <c r="G1548" s="99" t="s">
        <v>446</v>
      </c>
      <c r="H1548" s="101">
        <v>200</v>
      </c>
      <c r="I1548" s="5">
        <v>0</v>
      </c>
      <c r="J1548" s="62">
        <f t="shared" si="32"/>
        <v>0</v>
      </c>
      <c r="K1548" s="26"/>
      <c r="L1548" s="26"/>
    </row>
    <row r="1549" spans="1:12" ht="236.25" x14ac:dyDescent="0.25">
      <c r="A1549" s="58"/>
      <c r="B1549" s="58">
        <f>IF(TRIM(I1549)&lt;&gt;"",COUNTA($I$6:I1549),"")</f>
        <v>1196</v>
      </c>
      <c r="C1549" s="266" t="s">
        <v>1477</v>
      </c>
      <c r="D1549" s="93" t="s">
        <v>2662</v>
      </c>
      <c r="E1549" s="67" t="s">
        <v>2661</v>
      </c>
      <c r="F1549" s="100" t="s">
        <v>3143</v>
      </c>
      <c r="G1549" s="99" t="s">
        <v>446</v>
      </c>
      <c r="H1549" s="101">
        <v>8</v>
      </c>
      <c r="I1549" s="5">
        <v>0</v>
      </c>
      <c r="J1549" s="62">
        <f t="shared" si="32"/>
        <v>0</v>
      </c>
      <c r="K1549" s="26"/>
      <c r="L1549" s="26"/>
    </row>
    <row r="1550" spans="1:12" ht="225" x14ac:dyDescent="0.25">
      <c r="A1550" s="58"/>
      <c r="B1550" s="58">
        <f>IF(TRIM(I1550)&lt;&gt;"",COUNTA($I$6:I1550),"")</f>
        <v>1197</v>
      </c>
      <c r="C1550" s="266" t="s">
        <v>1477</v>
      </c>
      <c r="D1550" s="93" t="s">
        <v>2663</v>
      </c>
      <c r="E1550" s="67" t="s">
        <v>2661</v>
      </c>
      <c r="F1550" s="100" t="s">
        <v>3144</v>
      </c>
      <c r="G1550" s="99" t="s">
        <v>446</v>
      </c>
      <c r="H1550" s="101">
        <v>49.2</v>
      </c>
      <c r="I1550" s="5">
        <v>0</v>
      </c>
      <c r="J1550" s="62">
        <f t="shared" si="32"/>
        <v>0</v>
      </c>
      <c r="K1550" s="26"/>
      <c r="L1550" s="26"/>
    </row>
    <row r="1551" spans="1:12" ht="225" x14ac:dyDescent="0.25">
      <c r="A1551" s="58"/>
      <c r="B1551" s="58">
        <f>IF(TRIM(I1551)&lt;&gt;"",COUNTA($I$6:I1551),"")</f>
        <v>1198</v>
      </c>
      <c r="C1551" s="266" t="s">
        <v>1477</v>
      </c>
      <c r="D1551" s="93" t="s">
        <v>2664</v>
      </c>
      <c r="E1551" s="67" t="s">
        <v>2661</v>
      </c>
      <c r="F1551" s="100" t="s">
        <v>3145</v>
      </c>
      <c r="G1551" s="99" t="s">
        <v>446</v>
      </c>
      <c r="H1551" s="101">
        <v>60</v>
      </c>
      <c r="I1551" s="5">
        <v>0</v>
      </c>
      <c r="J1551" s="62">
        <f t="shared" si="32"/>
        <v>0</v>
      </c>
      <c r="K1551" s="26"/>
      <c r="L1551" s="26"/>
    </row>
    <row r="1552" spans="1:12" ht="225" x14ac:dyDescent="0.25">
      <c r="A1552" s="58"/>
      <c r="B1552" s="58">
        <f>IF(TRIM(I1552)&lt;&gt;"",COUNTA($I$6:I1552),"")</f>
        <v>1199</v>
      </c>
      <c r="C1552" s="266" t="s">
        <v>1477</v>
      </c>
      <c r="D1552" s="93" t="s">
        <v>2665</v>
      </c>
      <c r="E1552" s="67" t="s">
        <v>2666</v>
      </c>
      <c r="F1552" s="100" t="s">
        <v>3142</v>
      </c>
      <c r="G1552" s="99" t="s">
        <v>446</v>
      </c>
      <c r="H1552" s="101">
        <v>500</v>
      </c>
      <c r="I1552" s="5">
        <v>0</v>
      </c>
      <c r="J1552" s="62">
        <f t="shared" ref="J1552:J1614" si="33">IF(ISNUMBER(H1552),ROUND(H1552*I1552,2),"")</f>
        <v>0</v>
      </c>
      <c r="K1552" s="26"/>
      <c r="L1552" s="26"/>
    </row>
    <row r="1553" spans="1:12" ht="236.25" x14ac:dyDescent="0.25">
      <c r="A1553" s="58"/>
      <c r="B1553" s="58">
        <f>IF(TRIM(I1553)&lt;&gt;"",COUNTA($I$6:I1553),"")</f>
        <v>1200</v>
      </c>
      <c r="C1553" s="266" t="s">
        <v>1477</v>
      </c>
      <c r="D1553" s="93" t="s">
        <v>2667</v>
      </c>
      <c r="E1553" s="67" t="s">
        <v>2666</v>
      </c>
      <c r="F1553" s="100" t="s">
        <v>3143</v>
      </c>
      <c r="G1553" s="99" t="s">
        <v>446</v>
      </c>
      <c r="H1553" s="101">
        <v>8</v>
      </c>
      <c r="I1553" s="5">
        <v>0</v>
      </c>
      <c r="J1553" s="62">
        <f t="shared" si="33"/>
        <v>0</v>
      </c>
      <c r="K1553" s="26"/>
      <c r="L1553" s="26"/>
    </row>
    <row r="1554" spans="1:12" ht="225" x14ac:dyDescent="0.25">
      <c r="A1554" s="58"/>
      <c r="B1554" s="58">
        <f>IF(TRIM(I1554)&lt;&gt;"",COUNTA($I$6:I1554),"")</f>
        <v>1201</v>
      </c>
      <c r="C1554" s="266" t="s">
        <v>1477</v>
      </c>
      <c r="D1554" s="93" t="s">
        <v>2668</v>
      </c>
      <c r="E1554" s="67" t="s">
        <v>2666</v>
      </c>
      <c r="F1554" s="100" t="s">
        <v>3144</v>
      </c>
      <c r="G1554" s="99" t="s">
        <v>446</v>
      </c>
      <c r="H1554" s="101">
        <v>49.2</v>
      </c>
      <c r="I1554" s="5">
        <v>0</v>
      </c>
      <c r="J1554" s="62">
        <f t="shared" si="33"/>
        <v>0</v>
      </c>
      <c r="K1554" s="26"/>
      <c r="L1554" s="26"/>
    </row>
    <row r="1555" spans="1:12" ht="225" x14ac:dyDescent="0.25">
      <c r="A1555" s="58"/>
      <c r="B1555" s="58">
        <f>IF(TRIM(I1555)&lt;&gt;"",COUNTA($I$6:I1555),"")</f>
        <v>1202</v>
      </c>
      <c r="C1555" s="266" t="s">
        <v>1477</v>
      </c>
      <c r="D1555" s="93" t="s">
        <v>2669</v>
      </c>
      <c r="E1555" s="67" t="s">
        <v>2666</v>
      </c>
      <c r="F1555" s="100" t="s">
        <v>3145</v>
      </c>
      <c r="G1555" s="99" t="s">
        <v>446</v>
      </c>
      <c r="H1555" s="101">
        <v>60</v>
      </c>
      <c r="I1555" s="5">
        <v>0</v>
      </c>
      <c r="J1555" s="62">
        <f t="shared" si="33"/>
        <v>0</v>
      </c>
      <c r="K1555" s="26"/>
      <c r="L1555" s="26"/>
    </row>
    <row r="1556" spans="1:12" ht="45" x14ac:dyDescent="0.25">
      <c r="A1556" s="58"/>
      <c r="B1556" s="58">
        <f>IF(TRIM(I1556)&lt;&gt;"",COUNTA($I$6:I1556),"")</f>
        <v>1203</v>
      </c>
      <c r="C1556" s="266" t="s">
        <v>1477</v>
      </c>
      <c r="D1556" s="93" t="s">
        <v>2670</v>
      </c>
      <c r="E1556" s="67" t="s">
        <v>2671</v>
      </c>
      <c r="F1556" s="209"/>
      <c r="G1556" s="161" t="s">
        <v>446</v>
      </c>
      <c r="H1556" s="98">
        <v>793</v>
      </c>
      <c r="I1556" s="5">
        <v>0</v>
      </c>
      <c r="J1556" s="62">
        <f t="shared" si="33"/>
        <v>0</v>
      </c>
      <c r="K1556" s="26"/>
      <c r="L1556" s="26"/>
    </row>
    <row r="1557" spans="1:12" ht="67.5" x14ac:dyDescent="0.25">
      <c r="A1557" s="58"/>
      <c r="B1557" s="58">
        <f>IF(TRIM(I1557)&lt;&gt;"",COUNTA($I$6:I1557),"")</f>
        <v>1204</v>
      </c>
      <c r="C1557" s="266" t="s">
        <v>1477</v>
      </c>
      <c r="D1557" s="93" t="s">
        <v>2672</v>
      </c>
      <c r="E1557" s="67" t="s">
        <v>2673</v>
      </c>
      <c r="F1557" s="100" t="s">
        <v>2636</v>
      </c>
      <c r="G1557" s="99" t="s">
        <v>446</v>
      </c>
      <c r="H1557" s="101">
        <v>500</v>
      </c>
      <c r="I1557" s="5">
        <v>0</v>
      </c>
      <c r="J1557" s="62">
        <f t="shared" si="33"/>
        <v>0</v>
      </c>
      <c r="K1557" s="26"/>
      <c r="L1557" s="26"/>
    </row>
    <row r="1558" spans="1:12" ht="67.5" x14ac:dyDescent="0.25">
      <c r="A1558" s="58"/>
      <c r="B1558" s="58">
        <f>IF(TRIM(I1558)&lt;&gt;"",COUNTA($I$6:I1558),"")</f>
        <v>1205</v>
      </c>
      <c r="C1558" s="266" t="s">
        <v>1477</v>
      </c>
      <c r="D1558" s="93" t="s">
        <v>2674</v>
      </c>
      <c r="E1558" s="67" t="s">
        <v>2673</v>
      </c>
      <c r="F1558" s="100" t="s">
        <v>2638</v>
      </c>
      <c r="G1558" s="99" t="s">
        <v>446</v>
      </c>
      <c r="H1558" s="101">
        <v>20</v>
      </c>
      <c r="I1558" s="5">
        <v>0</v>
      </c>
      <c r="J1558" s="62">
        <f t="shared" si="33"/>
        <v>0</v>
      </c>
      <c r="K1558" s="26"/>
      <c r="L1558" s="26"/>
    </row>
    <row r="1559" spans="1:12" ht="67.5" x14ac:dyDescent="0.25">
      <c r="A1559" s="58"/>
      <c r="B1559" s="58">
        <f>IF(TRIM(I1559)&lt;&gt;"",COUNTA($I$6:I1559),"")</f>
        <v>1206</v>
      </c>
      <c r="C1559" s="266" t="s">
        <v>1477</v>
      </c>
      <c r="D1559" s="93" t="s">
        <v>2675</v>
      </c>
      <c r="E1559" s="67" t="s">
        <v>2673</v>
      </c>
      <c r="F1559" s="100" t="s">
        <v>2640</v>
      </c>
      <c r="G1559" s="99" t="s">
        <v>446</v>
      </c>
      <c r="H1559" s="101">
        <v>123</v>
      </c>
      <c r="I1559" s="5">
        <v>0</v>
      </c>
      <c r="J1559" s="62">
        <f t="shared" si="33"/>
        <v>0</v>
      </c>
      <c r="K1559" s="26"/>
      <c r="L1559" s="26"/>
    </row>
    <row r="1560" spans="1:12" ht="67.5" x14ac:dyDescent="0.25">
      <c r="A1560" s="58"/>
      <c r="B1560" s="58">
        <f>IF(TRIM(I1560)&lt;&gt;"",COUNTA($I$6:I1560),"")</f>
        <v>1207</v>
      </c>
      <c r="C1560" s="266" t="s">
        <v>1477</v>
      </c>
      <c r="D1560" s="93" t="s">
        <v>2676</v>
      </c>
      <c r="E1560" s="67" t="s">
        <v>2673</v>
      </c>
      <c r="F1560" s="100" t="s">
        <v>2642</v>
      </c>
      <c r="G1560" s="99" t="s">
        <v>446</v>
      </c>
      <c r="H1560" s="101">
        <v>150</v>
      </c>
      <c r="I1560" s="5">
        <v>0</v>
      </c>
      <c r="J1560" s="62">
        <f t="shared" si="33"/>
        <v>0</v>
      </c>
      <c r="K1560" s="26"/>
      <c r="L1560" s="26"/>
    </row>
    <row r="1561" spans="1:12" ht="409.5" x14ac:dyDescent="0.25">
      <c r="A1561" s="53">
        <v>3</v>
      </c>
      <c r="B1561" s="53" t="str">
        <f>IF(TRIM(I1561)&lt;&gt;"",COUNTA($I$6:I1561),"")</f>
        <v/>
      </c>
      <c r="C1561" s="298" t="s">
        <v>1477</v>
      </c>
      <c r="D1561" s="111" t="s">
        <v>1486</v>
      </c>
      <c r="E1561" s="88" t="s">
        <v>2541</v>
      </c>
      <c r="F1561" s="88" t="s">
        <v>3146</v>
      </c>
      <c r="G1561" s="90"/>
      <c r="H1561" s="91"/>
      <c r="I1561" s="103"/>
      <c r="J1561" s="92">
        <f>ROUND(SUM(J1562:J1576),2)</f>
        <v>0</v>
      </c>
      <c r="K1561" s="26"/>
      <c r="L1561" s="26"/>
    </row>
    <row r="1562" spans="1:12" ht="101.25" x14ac:dyDescent="0.25">
      <c r="A1562" s="58"/>
      <c r="B1562" s="58">
        <f>IF(TRIM(I1562)&lt;&gt;"",COUNTA($I$6:I1562),"")</f>
        <v>1208</v>
      </c>
      <c r="C1562" s="266" t="s">
        <v>1477</v>
      </c>
      <c r="D1562" s="93" t="s">
        <v>1589</v>
      </c>
      <c r="E1562" s="96" t="s">
        <v>2677</v>
      </c>
      <c r="F1562" s="100" t="s">
        <v>2678</v>
      </c>
      <c r="G1562" s="99" t="s">
        <v>446</v>
      </c>
      <c r="H1562" s="101">
        <v>80.61</v>
      </c>
      <c r="I1562" s="4">
        <v>0</v>
      </c>
      <c r="J1562" s="62">
        <f t="shared" si="33"/>
        <v>0</v>
      </c>
      <c r="K1562" s="26"/>
      <c r="L1562" s="26"/>
    </row>
    <row r="1563" spans="1:12" ht="101.25" x14ac:dyDescent="0.25">
      <c r="A1563" s="58"/>
      <c r="B1563" s="58">
        <f>IF(TRIM(I1563)&lt;&gt;"",COUNTA($I$6:I1563),"")</f>
        <v>1209</v>
      </c>
      <c r="C1563" s="266" t="s">
        <v>1477</v>
      </c>
      <c r="D1563" s="93" t="s">
        <v>1591</v>
      </c>
      <c r="E1563" s="96" t="s">
        <v>2677</v>
      </c>
      <c r="F1563" s="100" t="s">
        <v>2679</v>
      </c>
      <c r="G1563" s="99" t="s">
        <v>446</v>
      </c>
      <c r="H1563" s="101">
        <v>10</v>
      </c>
      <c r="I1563" s="4">
        <v>0</v>
      </c>
      <c r="J1563" s="62">
        <f t="shared" si="33"/>
        <v>0</v>
      </c>
      <c r="K1563" s="26"/>
      <c r="L1563" s="26"/>
    </row>
    <row r="1564" spans="1:12" ht="78.75" x14ac:dyDescent="0.25">
      <c r="A1564" s="58"/>
      <c r="B1564" s="58">
        <f>IF(TRIM(I1564)&lt;&gt;"",COUNTA($I$6:I1564),"")</f>
        <v>1210</v>
      </c>
      <c r="C1564" s="266" t="s">
        <v>1477</v>
      </c>
      <c r="D1564" s="93" t="s">
        <v>1594</v>
      </c>
      <c r="E1564" s="268" t="s">
        <v>2680</v>
      </c>
      <c r="F1564" s="269" t="s">
        <v>2681</v>
      </c>
      <c r="G1564" s="270" t="s">
        <v>446</v>
      </c>
      <c r="H1564" s="271">
        <v>81</v>
      </c>
      <c r="I1564" s="13">
        <v>0</v>
      </c>
      <c r="J1564" s="62">
        <f t="shared" si="33"/>
        <v>0</v>
      </c>
      <c r="K1564" s="26"/>
      <c r="L1564" s="26"/>
    </row>
    <row r="1565" spans="1:12" ht="101.25" x14ac:dyDescent="0.25">
      <c r="A1565" s="58"/>
      <c r="B1565" s="58">
        <f>IF(TRIM(I1565)&lt;&gt;"",COUNTA($I$6:I1565),"")</f>
        <v>1211</v>
      </c>
      <c r="C1565" s="266" t="s">
        <v>1477</v>
      </c>
      <c r="D1565" s="93" t="s">
        <v>1596</v>
      </c>
      <c r="E1565" s="96" t="s">
        <v>2682</v>
      </c>
      <c r="F1565" s="100" t="s">
        <v>2678</v>
      </c>
      <c r="G1565" s="99" t="s">
        <v>446</v>
      </c>
      <c r="H1565" s="101">
        <v>145</v>
      </c>
      <c r="I1565" s="4">
        <v>0</v>
      </c>
      <c r="J1565" s="62">
        <f t="shared" si="33"/>
        <v>0</v>
      </c>
      <c r="K1565" s="26"/>
      <c r="L1565" s="26"/>
    </row>
    <row r="1566" spans="1:12" ht="101.25" x14ac:dyDescent="0.25">
      <c r="A1566" s="58"/>
      <c r="B1566" s="58">
        <f>IF(TRIM(I1566)&lt;&gt;"",COUNTA($I$6:I1566),"")</f>
        <v>1212</v>
      </c>
      <c r="C1566" s="266" t="s">
        <v>1477</v>
      </c>
      <c r="D1566" s="93" t="s">
        <v>1598</v>
      </c>
      <c r="E1566" s="96" t="s">
        <v>2677</v>
      </c>
      <c r="F1566" s="100" t="s">
        <v>2679</v>
      </c>
      <c r="G1566" s="99" t="s">
        <v>446</v>
      </c>
      <c r="H1566" s="101">
        <v>15</v>
      </c>
      <c r="I1566" s="4">
        <v>0</v>
      </c>
      <c r="J1566" s="62">
        <f t="shared" si="33"/>
        <v>0</v>
      </c>
      <c r="K1566" s="26"/>
      <c r="L1566" s="26"/>
    </row>
    <row r="1567" spans="1:12" ht="78.75" x14ac:dyDescent="0.25">
      <c r="A1567" s="58"/>
      <c r="B1567" s="58">
        <f>IF(TRIM(I1567)&lt;&gt;"",COUNTA($I$6:I1567),"")</f>
        <v>1213</v>
      </c>
      <c r="C1567" s="266" t="s">
        <v>1477</v>
      </c>
      <c r="D1567" s="93" t="s">
        <v>1600</v>
      </c>
      <c r="E1567" s="268" t="s">
        <v>2683</v>
      </c>
      <c r="F1567" s="269" t="s">
        <v>2681</v>
      </c>
      <c r="G1567" s="270" t="s">
        <v>446</v>
      </c>
      <c r="H1567" s="271">
        <v>145</v>
      </c>
      <c r="I1567" s="13">
        <v>0</v>
      </c>
      <c r="J1567" s="62">
        <f t="shared" si="33"/>
        <v>0</v>
      </c>
      <c r="K1567" s="26"/>
      <c r="L1567" s="26"/>
    </row>
    <row r="1568" spans="1:12" ht="33.75" x14ac:dyDescent="0.25">
      <c r="A1568" s="58"/>
      <c r="B1568" s="58">
        <f>IF(TRIM(I1568)&lt;&gt;"",COUNTA($I$6:I1568),"")</f>
        <v>1214</v>
      </c>
      <c r="C1568" s="266" t="s">
        <v>1477</v>
      </c>
      <c r="D1568" s="93" t="s">
        <v>1602</v>
      </c>
      <c r="E1568" s="96" t="s">
        <v>2684</v>
      </c>
      <c r="F1568" s="100" t="s">
        <v>2685</v>
      </c>
      <c r="G1568" s="99" t="s">
        <v>25</v>
      </c>
      <c r="H1568" s="101">
        <v>5</v>
      </c>
      <c r="I1568" s="4">
        <v>0</v>
      </c>
      <c r="J1568" s="62">
        <f t="shared" si="33"/>
        <v>0</v>
      </c>
      <c r="K1568" s="26"/>
      <c r="L1568" s="26"/>
    </row>
    <row r="1569" spans="1:12" ht="33.75" x14ac:dyDescent="0.25">
      <c r="A1569" s="58"/>
      <c r="B1569" s="58">
        <f>IF(TRIM(I1569)&lt;&gt;"",COUNTA($I$6:I1569),"")</f>
        <v>1215</v>
      </c>
      <c r="C1569" s="266" t="s">
        <v>1477</v>
      </c>
      <c r="D1569" s="93" t="s">
        <v>1605</v>
      </c>
      <c r="E1569" s="96" t="s">
        <v>2684</v>
      </c>
      <c r="F1569" s="100" t="s">
        <v>2686</v>
      </c>
      <c r="G1569" s="99" t="s">
        <v>25</v>
      </c>
      <c r="H1569" s="101">
        <v>80</v>
      </c>
      <c r="I1569" s="4">
        <v>0</v>
      </c>
      <c r="J1569" s="62">
        <f t="shared" si="33"/>
        <v>0</v>
      </c>
      <c r="K1569" s="26"/>
      <c r="L1569" s="26"/>
    </row>
    <row r="1570" spans="1:12" ht="33.75" x14ac:dyDescent="0.25">
      <c r="A1570" s="58"/>
      <c r="B1570" s="58">
        <f>IF(TRIM(I1570)&lt;&gt;"",COUNTA($I$6:I1570),"")</f>
        <v>1216</v>
      </c>
      <c r="C1570" s="266" t="s">
        <v>1477</v>
      </c>
      <c r="D1570" s="93" t="s">
        <v>1608</v>
      </c>
      <c r="E1570" s="96" t="s">
        <v>2684</v>
      </c>
      <c r="F1570" s="100" t="s">
        <v>2687</v>
      </c>
      <c r="G1570" s="99" t="s">
        <v>25</v>
      </c>
      <c r="H1570" s="101">
        <v>30</v>
      </c>
      <c r="I1570" s="4">
        <v>0</v>
      </c>
      <c r="J1570" s="62">
        <f t="shared" si="33"/>
        <v>0</v>
      </c>
      <c r="K1570" s="26"/>
      <c r="L1570" s="26"/>
    </row>
    <row r="1571" spans="1:12" ht="78.75" x14ac:dyDescent="0.25">
      <c r="A1571" s="58"/>
      <c r="B1571" s="58">
        <f>IF(TRIM(I1571)&lt;&gt;"",COUNTA($I$6:I1571),"")</f>
        <v>1217</v>
      </c>
      <c r="C1571" s="266" t="s">
        <v>1477</v>
      </c>
      <c r="D1571" s="93" t="s">
        <v>1611</v>
      </c>
      <c r="E1571" s="96" t="s">
        <v>2688</v>
      </c>
      <c r="F1571" s="100" t="s">
        <v>2689</v>
      </c>
      <c r="G1571" s="99" t="s">
        <v>1</v>
      </c>
      <c r="H1571" s="101">
        <v>2</v>
      </c>
      <c r="I1571" s="4">
        <v>0</v>
      </c>
      <c r="J1571" s="62">
        <f t="shared" si="33"/>
        <v>0</v>
      </c>
      <c r="K1571" s="26"/>
      <c r="L1571" s="26"/>
    </row>
    <row r="1572" spans="1:12" ht="78.75" x14ac:dyDescent="0.25">
      <c r="A1572" s="58"/>
      <c r="B1572" s="58">
        <f>IF(TRIM(I1572)&lt;&gt;"",COUNTA($I$6:I1572),"")</f>
        <v>1218</v>
      </c>
      <c r="C1572" s="266" t="s">
        <v>1477</v>
      </c>
      <c r="D1572" s="93" t="s">
        <v>1614</v>
      </c>
      <c r="E1572" s="96" t="s">
        <v>2688</v>
      </c>
      <c r="F1572" s="100" t="s">
        <v>2690</v>
      </c>
      <c r="G1572" s="99" t="s">
        <v>25</v>
      </c>
      <c r="H1572" s="101">
        <v>8</v>
      </c>
      <c r="I1572" s="4">
        <v>0</v>
      </c>
      <c r="J1572" s="62">
        <f t="shared" si="33"/>
        <v>0</v>
      </c>
      <c r="K1572" s="26"/>
      <c r="L1572" s="26"/>
    </row>
    <row r="1573" spans="1:12" ht="157.5" x14ac:dyDescent="0.25">
      <c r="A1573" s="58"/>
      <c r="B1573" s="58">
        <f>IF(TRIM(I1573)&lt;&gt;"",COUNTA($I$6:I1573),"")</f>
        <v>1219</v>
      </c>
      <c r="C1573" s="266" t="s">
        <v>1477</v>
      </c>
      <c r="D1573" s="93" t="s">
        <v>1616</v>
      </c>
      <c r="E1573" s="67" t="s">
        <v>3147</v>
      </c>
      <c r="F1573" s="209" t="s">
        <v>2691</v>
      </c>
      <c r="G1573" s="161" t="s">
        <v>1</v>
      </c>
      <c r="H1573" s="98">
        <v>2</v>
      </c>
      <c r="I1573" s="5">
        <v>0</v>
      </c>
      <c r="J1573" s="62">
        <f t="shared" si="33"/>
        <v>0</v>
      </c>
      <c r="K1573" s="26"/>
      <c r="L1573" s="26"/>
    </row>
    <row r="1574" spans="1:12" ht="157.5" x14ac:dyDescent="0.25">
      <c r="A1574" s="58"/>
      <c r="B1574" s="58">
        <f>IF(TRIM(I1574)&lt;&gt;"",COUNTA($I$6:I1574),"")</f>
        <v>1220</v>
      </c>
      <c r="C1574" s="266" t="s">
        <v>1477</v>
      </c>
      <c r="D1574" s="93" t="s">
        <v>1619</v>
      </c>
      <c r="E1574" s="67" t="s">
        <v>3147</v>
      </c>
      <c r="F1574" s="209" t="s">
        <v>2692</v>
      </c>
      <c r="G1574" s="161" t="s">
        <v>1</v>
      </c>
      <c r="H1574" s="98">
        <v>4</v>
      </c>
      <c r="I1574" s="5">
        <v>0</v>
      </c>
      <c r="J1574" s="62">
        <f t="shared" si="33"/>
        <v>0</v>
      </c>
      <c r="K1574" s="26"/>
      <c r="L1574" s="26"/>
    </row>
    <row r="1575" spans="1:12" ht="157.5" x14ac:dyDescent="0.25">
      <c r="A1575" s="58"/>
      <c r="B1575" s="58">
        <f>IF(TRIM(I1575)&lt;&gt;"",COUNTA($I$6:I1575),"")</f>
        <v>1221</v>
      </c>
      <c r="C1575" s="266" t="s">
        <v>1477</v>
      </c>
      <c r="D1575" s="93" t="s">
        <v>1621</v>
      </c>
      <c r="E1575" s="67" t="s">
        <v>3148</v>
      </c>
      <c r="F1575" s="209" t="s">
        <v>2693</v>
      </c>
      <c r="G1575" s="161" t="s">
        <v>1</v>
      </c>
      <c r="H1575" s="98">
        <v>1</v>
      </c>
      <c r="I1575" s="5">
        <v>0</v>
      </c>
      <c r="J1575" s="62">
        <f t="shared" si="33"/>
        <v>0</v>
      </c>
      <c r="K1575" s="26"/>
      <c r="L1575" s="26"/>
    </row>
    <row r="1576" spans="1:12" ht="33.75" x14ac:dyDescent="0.25">
      <c r="A1576" s="58"/>
      <c r="B1576" s="58">
        <f>IF(TRIM(I1576)&lt;&gt;"",COUNTA($I$6:I1576),"")</f>
        <v>1222</v>
      </c>
      <c r="C1576" s="266" t="s">
        <v>1477</v>
      </c>
      <c r="D1576" s="93" t="s">
        <v>1626</v>
      </c>
      <c r="E1576" s="67" t="s">
        <v>2694</v>
      </c>
      <c r="F1576" s="209"/>
      <c r="G1576" s="161" t="s">
        <v>235</v>
      </c>
      <c r="H1576" s="98">
        <v>40</v>
      </c>
      <c r="I1576" s="5">
        <v>0</v>
      </c>
      <c r="J1576" s="62">
        <f t="shared" si="33"/>
        <v>0</v>
      </c>
      <c r="K1576" s="26"/>
      <c r="L1576" s="26"/>
    </row>
    <row r="1577" spans="1:12" ht="78.75" x14ac:dyDescent="0.25">
      <c r="A1577" s="53">
        <v>3</v>
      </c>
      <c r="B1577" s="53" t="str">
        <f>IF(TRIM(I1577)&lt;&gt;"",COUNTA($I$6:I1577),"")</f>
        <v/>
      </c>
      <c r="C1577" s="298" t="s">
        <v>1477</v>
      </c>
      <c r="D1577" s="111" t="s">
        <v>1488</v>
      </c>
      <c r="E1577" s="88" t="s">
        <v>2542</v>
      </c>
      <c r="F1577" s="95" t="s">
        <v>2695</v>
      </c>
      <c r="G1577" s="90"/>
      <c r="H1577" s="91"/>
      <c r="I1577" s="103"/>
      <c r="J1577" s="103">
        <f>ROUND(SUM(J1578:J1579),2)</f>
        <v>0</v>
      </c>
      <c r="K1577" s="26"/>
      <c r="L1577" s="26"/>
    </row>
    <row r="1578" spans="1:12" ht="146.25" x14ac:dyDescent="0.25">
      <c r="A1578" s="58"/>
      <c r="B1578" s="58">
        <f>IF(TRIM(I1578)&lt;&gt;"",COUNTA($I$6:I1578),"")</f>
        <v>1223</v>
      </c>
      <c r="C1578" s="266" t="s">
        <v>1477</v>
      </c>
      <c r="D1578" s="93" t="s">
        <v>1632</v>
      </c>
      <c r="E1578" s="96" t="s">
        <v>3149</v>
      </c>
      <c r="F1578" s="100" t="s">
        <v>2696</v>
      </c>
      <c r="G1578" s="99" t="s">
        <v>1</v>
      </c>
      <c r="H1578" s="101">
        <v>3</v>
      </c>
      <c r="I1578" s="4">
        <v>0</v>
      </c>
      <c r="J1578" s="62">
        <f t="shared" si="33"/>
        <v>0</v>
      </c>
      <c r="K1578" s="26"/>
      <c r="L1578" s="26"/>
    </row>
    <row r="1579" spans="1:12" ht="225" x14ac:dyDescent="0.25">
      <c r="A1579" s="58"/>
      <c r="B1579" s="58">
        <f>IF(TRIM(I1579)&lt;&gt;"",COUNTA($I$6:I1579),"")</f>
        <v>1224</v>
      </c>
      <c r="C1579" s="266" t="s">
        <v>1477</v>
      </c>
      <c r="D1579" s="93" t="s">
        <v>1635</v>
      </c>
      <c r="E1579" s="96" t="s">
        <v>3150</v>
      </c>
      <c r="F1579" s="100" t="s">
        <v>2696</v>
      </c>
      <c r="G1579" s="99" t="s">
        <v>1</v>
      </c>
      <c r="H1579" s="101">
        <v>1</v>
      </c>
      <c r="I1579" s="4">
        <v>0</v>
      </c>
      <c r="J1579" s="62">
        <f t="shared" si="33"/>
        <v>0</v>
      </c>
      <c r="K1579" s="26"/>
      <c r="L1579" s="26"/>
    </row>
    <row r="1580" spans="1:12" ht="78.75" x14ac:dyDescent="0.25">
      <c r="A1580" s="53">
        <v>3</v>
      </c>
      <c r="B1580" s="53" t="str">
        <f>IF(TRIM(I1580)&lt;&gt;"",COUNTA($I$6:I1580),"")</f>
        <v/>
      </c>
      <c r="C1580" s="298" t="s">
        <v>1477</v>
      </c>
      <c r="D1580" s="87" t="s">
        <v>1490</v>
      </c>
      <c r="E1580" s="88" t="s">
        <v>1500</v>
      </c>
      <c r="F1580" s="95" t="s">
        <v>2695</v>
      </c>
      <c r="G1580" s="102"/>
      <c r="H1580" s="77"/>
      <c r="I1580" s="1"/>
      <c r="J1580" s="1">
        <f>ROUND(SUM(J1581:J1589),2)</f>
        <v>0</v>
      </c>
      <c r="K1580" s="26"/>
      <c r="L1580" s="26"/>
    </row>
    <row r="1581" spans="1:12" ht="168.75" x14ac:dyDescent="0.25">
      <c r="A1581" s="58"/>
      <c r="B1581" s="58">
        <f>IF(TRIM(I1581)&lt;&gt;"",COUNTA($I$6:I1581),"")</f>
        <v>1225</v>
      </c>
      <c r="C1581" s="266" t="s">
        <v>1477</v>
      </c>
      <c r="D1581" s="93" t="s">
        <v>1674</v>
      </c>
      <c r="E1581" s="96" t="s">
        <v>2697</v>
      </c>
      <c r="F1581" s="100" t="s">
        <v>3151</v>
      </c>
      <c r="G1581" s="99" t="s">
        <v>446</v>
      </c>
      <c r="H1581" s="101">
        <v>63</v>
      </c>
      <c r="I1581" s="4">
        <v>0</v>
      </c>
      <c r="J1581" s="62">
        <f t="shared" si="33"/>
        <v>0</v>
      </c>
      <c r="K1581" s="26"/>
      <c r="L1581" s="26"/>
    </row>
    <row r="1582" spans="1:12" ht="33.75" x14ac:dyDescent="0.25">
      <c r="A1582" s="58"/>
      <c r="B1582" s="58">
        <f>IF(TRIM(I1582)&lt;&gt;"",COUNTA($I$6:I1582),"")</f>
        <v>1226</v>
      </c>
      <c r="C1582" s="266" t="s">
        <v>1477</v>
      </c>
      <c r="D1582" s="93" t="s">
        <v>1678</v>
      </c>
      <c r="E1582" s="96" t="s">
        <v>2698</v>
      </c>
      <c r="F1582" s="100"/>
      <c r="G1582" s="99" t="s">
        <v>446</v>
      </c>
      <c r="H1582" s="101">
        <v>68</v>
      </c>
      <c r="I1582" s="4">
        <v>0</v>
      </c>
      <c r="J1582" s="62">
        <f t="shared" si="33"/>
        <v>0</v>
      </c>
      <c r="K1582" s="26"/>
      <c r="L1582" s="26"/>
    </row>
    <row r="1583" spans="1:12" ht="33.75" x14ac:dyDescent="0.25">
      <c r="A1583" s="58"/>
      <c r="B1583" s="58">
        <f>IF(TRIM(I1583)&lt;&gt;"",COUNTA($I$6:I1583),"")</f>
        <v>1227</v>
      </c>
      <c r="C1583" s="266" t="s">
        <v>1477</v>
      </c>
      <c r="D1583" s="93" t="s">
        <v>1680</v>
      </c>
      <c r="E1583" s="67" t="s">
        <v>2699</v>
      </c>
      <c r="F1583" s="209" t="s">
        <v>2700</v>
      </c>
      <c r="G1583" s="161" t="s">
        <v>25</v>
      </c>
      <c r="H1583" s="98">
        <v>72</v>
      </c>
      <c r="I1583" s="5">
        <v>0</v>
      </c>
      <c r="J1583" s="62">
        <f t="shared" si="33"/>
        <v>0</v>
      </c>
      <c r="K1583" s="26"/>
      <c r="L1583" s="26"/>
    </row>
    <row r="1584" spans="1:12" ht="33.75" x14ac:dyDescent="0.25">
      <c r="A1584" s="58"/>
      <c r="B1584" s="58">
        <f>IF(TRIM(I1584)&lt;&gt;"",COUNTA($I$6:I1584),"")</f>
        <v>1228</v>
      </c>
      <c r="C1584" s="266" t="s">
        <v>1477</v>
      </c>
      <c r="D1584" s="93" t="s">
        <v>2701</v>
      </c>
      <c r="E1584" s="67" t="s">
        <v>2699</v>
      </c>
      <c r="F1584" s="209" t="s">
        <v>2702</v>
      </c>
      <c r="G1584" s="161" t="s">
        <v>446</v>
      </c>
      <c r="H1584" s="98">
        <v>34</v>
      </c>
      <c r="I1584" s="5">
        <v>0</v>
      </c>
      <c r="J1584" s="62">
        <f t="shared" si="33"/>
        <v>0</v>
      </c>
      <c r="K1584" s="26"/>
      <c r="L1584" s="26"/>
    </row>
    <row r="1585" spans="1:12" ht="135" x14ac:dyDescent="0.25">
      <c r="A1585" s="58"/>
      <c r="B1585" s="58">
        <f>IF(TRIM(I1585)&lt;&gt;"",COUNTA($I$6:I1585),"")</f>
        <v>1229</v>
      </c>
      <c r="C1585" s="266" t="s">
        <v>1477</v>
      </c>
      <c r="D1585" s="93" t="s">
        <v>2703</v>
      </c>
      <c r="E1585" s="67" t="s">
        <v>3152</v>
      </c>
      <c r="F1585" s="209" t="s">
        <v>2704</v>
      </c>
      <c r="G1585" s="161" t="s">
        <v>446</v>
      </c>
      <c r="H1585" s="98">
        <v>23.2</v>
      </c>
      <c r="I1585" s="5">
        <v>0</v>
      </c>
      <c r="J1585" s="62">
        <f t="shared" si="33"/>
        <v>0</v>
      </c>
      <c r="K1585" s="26"/>
      <c r="L1585" s="26"/>
    </row>
    <row r="1586" spans="1:12" ht="135" x14ac:dyDescent="0.25">
      <c r="A1586" s="58"/>
      <c r="B1586" s="58">
        <f>IF(TRIM(I1586)&lt;&gt;"",COUNTA($I$6:I1586),"")</f>
        <v>1230</v>
      </c>
      <c r="C1586" s="266" t="s">
        <v>1477</v>
      </c>
      <c r="D1586" s="93" t="s">
        <v>2705</v>
      </c>
      <c r="E1586" s="67" t="s">
        <v>3153</v>
      </c>
      <c r="F1586" s="209" t="s">
        <v>2706</v>
      </c>
      <c r="G1586" s="161" t="s">
        <v>446</v>
      </c>
      <c r="H1586" s="98">
        <v>51.04</v>
      </c>
      <c r="I1586" s="5">
        <v>0</v>
      </c>
      <c r="J1586" s="62">
        <f t="shared" si="33"/>
        <v>0</v>
      </c>
      <c r="K1586" s="26"/>
      <c r="L1586" s="26"/>
    </row>
    <row r="1587" spans="1:12" ht="33.75" x14ac:dyDescent="0.25">
      <c r="A1587" s="58"/>
      <c r="B1587" s="58">
        <f>IF(TRIM(I1587)&lt;&gt;"",COUNTA($I$6:I1587),"")</f>
        <v>1231</v>
      </c>
      <c r="C1587" s="266" t="s">
        <v>1477</v>
      </c>
      <c r="D1587" s="93" t="s">
        <v>2707</v>
      </c>
      <c r="E1587" s="67" t="s">
        <v>2708</v>
      </c>
      <c r="F1587" s="209" t="s">
        <v>2709</v>
      </c>
      <c r="G1587" s="161" t="s">
        <v>446</v>
      </c>
      <c r="H1587" s="98">
        <v>24</v>
      </c>
      <c r="I1587" s="5">
        <v>0</v>
      </c>
      <c r="J1587" s="62">
        <f t="shared" si="33"/>
        <v>0</v>
      </c>
      <c r="K1587" s="26"/>
      <c r="L1587" s="26"/>
    </row>
    <row r="1588" spans="1:12" ht="33.75" x14ac:dyDescent="0.25">
      <c r="A1588" s="58"/>
      <c r="B1588" s="58">
        <f>IF(TRIM(I1588)&lt;&gt;"",COUNTA($I$6:I1588),"")</f>
        <v>1232</v>
      </c>
      <c r="C1588" s="266" t="s">
        <v>1477</v>
      </c>
      <c r="D1588" s="93" t="s">
        <v>2710</v>
      </c>
      <c r="E1588" s="67" t="s">
        <v>2708</v>
      </c>
      <c r="F1588" s="209" t="s">
        <v>2711</v>
      </c>
      <c r="G1588" s="161" t="s">
        <v>1</v>
      </c>
      <c r="H1588" s="98">
        <v>2</v>
      </c>
      <c r="I1588" s="5">
        <v>0</v>
      </c>
      <c r="J1588" s="62">
        <f t="shared" si="33"/>
        <v>0</v>
      </c>
      <c r="K1588" s="26"/>
      <c r="L1588" s="26"/>
    </row>
    <row r="1589" spans="1:12" ht="33.75" x14ac:dyDescent="0.25">
      <c r="A1589" s="58"/>
      <c r="B1589" s="58">
        <f>IF(TRIM(I1589)&lt;&gt;"",COUNTA($I$6:I1589),"")</f>
        <v>1233</v>
      </c>
      <c r="C1589" s="266" t="s">
        <v>1477</v>
      </c>
      <c r="D1589" s="93" t="s">
        <v>2712</v>
      </c>
      <c r="E1589" s="67" t="s">
        <v>2708</v>
      </c>
      <c r="F1589" s="209" t="s">
        <v>2713</v>
      </c>
      <c r="G1589" s="161" t="s">
        <v>1</v>
      </c>
      <c r="H1589" s="98">
        <v>5</v>
      </c>
      <c r="I1589" s="5">
        <v>0</v>
      </c>
      <c r="J1589" s="62">
        <f t="shared" si="33"/>
        <v>0</v>
      </c>
      <c r="K1589" s="26"/>
      <c r="L1589" s="26"/>
    </row>
    <row r="1590" spans="1:12" ht="78.75" x14ac:dyDescent="0.25">
      <c r="A1590" s="53">
        <v>3</v>
      </c>
      <c r="B1590" s="53" t="str">
        <f>IF(TRIM(I1590)&lt;&gt;"",COUNTA($I$6:I1590),"")</f>
        <v/>
      </c>
      <c r="C1590" s="298" t="s">
        <v>1477</v>
      </c>
      <c r="D1590" s="111" t="s">
        <v>1492</v>
      </c>
      <c r="E1590" s="88" t="s">
        <v>2543</v>
      </c>
      <c r="F1590" s="95" t="s">
        <v>2695</v>
      </c>
      <c r="G1590" s="90"/>
      <c r="H1590" s="91"/>
      <c r="I1590" s="103"/>
      <c r="J1590" s="92">
        <f>ROUND(SUM(J1591:J1593),2)</f>
        <v>0</v>
      </c>
      <c r="K1590" s="26"/>
      <c r="L1590" s="26"/>
    </row>
    <row r="1591" spans="1:12" ht="123.75" x14ac:dyDescent="0.25">
      <c r="A1591" s="58"/>
      <c r="B1591" s="58">
        <f>IF(TRIM(I1591)&lt;&gt;"",COUNTA($I$6:I1591),"")</f>
        <v>1234</v>
      </c>
      <c r="C1591" s="266" t="s">
        <v>1477</v>
      </c>
      <c r="D1591" s="93" t="s">
        <v>1683</v>
      </c>
      <c r="E1591" s="96" t="s">
        <v>3154</v>
      </c>
      <c r="F1591" s="100" t="s">
        <v>2714</v>
      </c>
      <c r="G1591" s="99" t="s">
        <v>446</v>
      </c>
      <c r="H1591" s="101">
        <v>36.270000000000003</v>
      </c>
      <c r="I1591" s="4">
        <v>0</v>
      </c>
      <c r="J1591" s="62">
        <f t="shared" si="33"/>
        <v>0</v>
      </c>
      <c r="K1591" s="26"/>
      <c r="L1591" s="26"/>
    </row>
    <row r="1592" spans="1:12" ht="123.75" x14ac:dyDescent="0.25">
      <c r="A1592" s="58"/>
      <c r="B1592" s="58">
        <f>IF(TRIM(I1592)&lt;&gt;"",COUNTA($I$6:I1592),"")</f>
        <v>1235</v>
      </c>
      <c r="C1592" s="266" t="s">
        <v>1477</v>
      </c>
      <c r="D1592" s="93" t="s">
        <v>1686</v>
      </c>
      <c r="E1592" s="96" t="s">
        <v>3154</v>
      </c>
      <c r="F1592" s="100" t="s">
        <v>2715</v>
      </c>
      <c r="G1592" s="99" t="s">
        <v>446</v>
      </c>
      <c r="H1592" s="101">
        <v>23.2</v>
      </c>
      <c r="I1592" s="4">
        <v>0</v>
      </c>
      <c r="J1592" s="62">
        <f t="shared" si="33"/>
        <v>0</v>
      </c>
      <c r="K1592" s="26"/>
      <c r="L1592" s="26"/>
    </row>
    <row r="1593" spans="1:12" ht="45" x14ac:dyDescent="0.25">
      <c r="A1593" s="58"/>
      <c r="B1593" s="58">
        <f>IF(TRIM(I1593)&lt;&gt;"",COUNTA($I$6:I1593),"")</f>
        <v>1236</v>
      </c>
      <c r="C1593" s="266" t="s">
        <v>1477</v>
      </c>
      <c r="D1593" s="93" t="s">
        <v>1689</v>
      </c>
      <c r="E1593" s="67" t="s">
        <v>2716</v>
      </c>
      <c r="F1593" s="209" t="s">
        <v>2717</v>
      </c>
      <c r="G1593" s="161" t="s">
        <v>446</v>
      </c>
      <c r="H1593" s="98">
        <v>60</v>
      </c>
      <c r="I1593" s="5">
        <v>0</v>
      </c>
      <c r="J1593" s="62">
        <f t="shared" si="33"/>
        <v>0</v>
      </c>
      <c r="K1593" s="26"/>
      <c r="L1593" s="26"/>
    </row>
    <row r="1594" spans="1:12" ht="78.75" x14ac:dyDescent="0.25">
      <c r="A1594" s="53">
        <v>3</v>
      </c>
      <c r="B1594" s="53" t="str">
        <f>IF(TRIM(I1594)&lt;&gt;"",COUNTA($I$6:I1594),"")</f>
        <v/>
      </c>
      <c r="C1594" s="298" t="s">
        <v>1477</v>
      </c>
      <c r="D1594" s="111" t="s">
        <v>1494</v>
      </c>
      <c r="E1594" s="88" t="s">
        <v>2544</v>
      </c>
      <c r="F1594" s="95" t="s">
        <v>2695</v>
      </c>
      <c r="G1594" s="90"/>
      <c r="H1594" s="91"/>
      <c r="I1594" s="103"/>
      <c r="J1594" s="103">
        <f>ROUND(SUM(J1595:J1596),2)</f>
        <v>0</v>
      </c>
      <c r="K1594" s="26"/>
      <c r="L1594" s="26"/>
    </row>
    <row r="1595" spans="1:12" ht="78.75" x14ac:dyDescent="0.25">
      <c r="A1595" s="58"/>
      <c r="B1595" s="58">
        <f>IF(TRIM(I1595)&lt;&gt;"",COUNTA($I$6:I1595),"")</f>
        <v>1237</v>
      </c>
      <c r="C1595" s="266" t="s">
        <v>1477</v>
      </c>
      <c r="D1595" s="93" t="s">
        <v>1724</v>
      </c>
      <c r="E1595" s="96" t="s">
        <v>2718</v>
      </c>
      <c r="F1595" s="100" t="s">
        <v>2719</v>
      </c>
      <c r="G1595" s="99" t="s">
        <v>446</v>
      </c>
      <c r="H1595" s="101">
        <v>38.409999999999997</v>
      </c>
      <c r="I1595" s="4">
        <v>0</v>
      </c>
      <c r="J1595" s="62">
        <f t="shared" si="33"/>
        <v>0</v>
      </c>
      <c r="K1595" s="26"/>
      <c r="L1595" s="26"/>
    </row>
    <row r="1596" spans="1:12" ht="78.75" x14ac:dyDescent="0.25">
      <c r="A1596" s="58"/>
      <c r="B1596" s="58">
        <f>IF(TRIM(I1596)&lt;&gt;"",COUNTA($I$6:I1596),"")</f>
        <v>1238</v>
      </c>
      <c r="C1596" s="266" t="s">
        <v>1477</v>
      </c>
      <c r="D1596" s="93" t="s">
        <v>2720</v>
      </c>
      <c r="E1596" s="96" t="s">
        <v>2721</v>
      </c>
      <c r="F1596" s="100"/>
      <c r="G1596" s="99" t="s">
        <v>446</v>
      </c>
      <c r="H1596" s="101">
        <v>56.35</v>
      </c>
      <c r="I1596" s="4">
        <v>0</v>
      </c>
      <c r="J1596" s="62">
        <f t="shared" si="33"/>
        <v>0</v>
      </c>
      <c r="K1596" s="26"/>
      <c r="L1596" s="26"/>
    </row>
    <row r="1597" spans="1:12" ht="225" x14ac:dyDescent="0.25">
      <c r="A1597" s="53">
        <v>3</v>
      </c>
      <c r="B1597" s="53" t="str">
        <f>IF(TRIM(I1597)&lt;&gt;"",COUNTA($I$6:I1597),"")</f>
        <v/>
      </c>
      <c r="C1597" s="298" t="s">
        <v>1477</v>
      </c>
      <c r="D1597" s="111" t="s">
        <v>1495</v>
      </c>
      <c r="E1597" s="88" t="s">
        <v>1506</v>
      </c>
      <c r="F1597" s="95" t="s">
        <v>2722</v>
      </c>
      <c r="G1597" s="90"/>
      <c r="H1597" s="91"/>
      <c r="I1597" s="103"/>
      <c r="J1597" s="92">
        <f>ROUND(SUM(J1598:J1601),2)</f>
        <v>0</v>
      </c>
      <c r="K1597" s="26"/>
      <c r="L1597" s="26"/>
    </row>
    <row r="1598" spans="1:12" ht="45" x14ac:dyDescent="0.25">
      <c r="A1598" s="58"/>
      <c r="B1598" s="58">
        <f>IF(TRIM(I1598)&lt;&gt;"",COUNTA($I$6:I1598),"")</f>
        <v>1239</v>
      </c>
      <c r="C1598" s="266" t="s">
        <v>1477</v>
      </c>
      <c r="D1598" s="93" t="s">
        <v>1726</v>
      </c>
      <c r="E1598" s="96" t="s">
        <v>2723</v>
      </c>
      <c r="F1598" s="100"/>
      <c r="G1598" s="99" t="s">
        <v>446</v>
      </c>
      <c r="H1598" s="101">
        <v>1075</v>
      </c>
      <c r="I1598" s="4">
        <v>0</v>
      </c>
      <c r="J1598" s="62">
        <f t="shared" si="33"/>
        <v>0</v>
      </c>
      <c r="K1598" s="26"/>
      <c r="L1598" s="26"/>
    </row>
    <row r="1599" spans="1:12" ht="67.5" x14ac:dyDescent="0.25">
      <c r="A1599" s="58"/>
      <c r="B1599" s="58">
        <f>IF(TRIM(I1599)&lt;&gt;"",COUNTA($I$6:I1599),"")</f>
        <v>1240</v>
      </c>
      <c r="C1599" s="266" t="s">
        <v>1477</v>
      </c>
      <c r="D1599" s="93" t="s">
        <v>1729</v>
      </c>
      <c r="E1599" s="100" t="s">
        <v>2724</v>
      </c>
      <c r="F1599" s="100" t="s">
        <v>2725</v>
      </c>
      <c r="G1599" s="99" t="s">
        <v>446</v>
      </c>
      <c r="H1599" s="101">
        <v>810</v>
      </c>
      <c r="I1599" s="4">
        <v>0</v>
      </c>
      <c r="J1599" s="62">
        <f t="shared" si="33"/>
        <v>0</v>
      </c>
      <c r="K1599" s="26"/>
      <c r="L1599" s="26"/>
    </row>
    <row r="1600" spans="1:12" ht="67.5" x14ac:dyDescent="0.25">
      <c r="A1600" s="58"/>
      <c r="B1600" s="58">
        <f>IF(TRIM(I1600)&lt;&gt;"",COUNTA($I$6:I1600),"")</f>
        <v>1241</v>
      </c>
      <c r="C1600" s="266" t="s">
        <v>1477</v>
      </c>
      <c r="D1600" s="93" t="s">
        <v>1732</v>
      </c>
      <c r="E1600" s="100" t="s">
        <v>2724</v>
      </c>
      <c r="F1600" s="100" t="s">
        <v>2726</v>
      </c>
      <c r="G1600" s="99" t="s">
        <v>446</v>
      </c>
      <c r="H1600" s="101">
        <v>265</v>
      </c>
      <c r="I1600" s="4">
        <v>0</v>
      </c>
      <c r="J1600" s="62">
        <f t="shared" si="33"/>
        <v>0</v>
      </c>
      <c r="K1600" s="26"/>
      <c r="L1600" s="26"/>
    </row>
    <row r="1601" spans="1:12" ht="67.5" x14ac:dyDescent="0.25">
      <c r="A1601" s="58"/>
      <c r="B1601" s="58">
        <f>IF(TRIM(I1601)&lt;&gt;"",COUNTA($I$6:I1601),"")</f>
        <v>1242</v>
      </c>
      <c r="C1601" s="266" t="s">
        <v>1477</v>
      </c>
      <c r="D1601" s="93" t="s">
        <v>1735</v>
      </c>
      <c r="E1601" s="100" t="s">
        <v>2724</v>
      </c>
      <c r="F1601" s="100" t="s">
        <v>2727</v>
      </c>
      <c r="G1601" s="99" t="s">
        <v>446</v>
      </c>
      <c r="H1601" s="101">
        <v>75</v>
      </c>
      <c r="I1601" s="4">
        <v>0</v>
      </c>
      <c r="J1601" s="62">
        <f t="shared" si="33"/>
        <v>0</v>
      </c>
      <c r="K1601" s="26"/>
      <c r="L1601" s="26"/>
    </row>
    <row r="1602" spans="1:12" x14ac:dyDescent="0.25">
      <c r="A1602" s="46">
        <v>2</v>
      </c>
      <c r="B1602" s="46" t="str">
        <f>IF(TRIM(I1602)&lt;&gt;"",COUNTA($I$6:I1602),"")</f>
        <v/>
      </c>
      <c r="C1602" s="297" t="s">
        <v>2545</v>
      </c>
      <c r="D1602" s="47" t="s">
        <v>2546</v>
      </c>
      <c r="E1602" s="83" t="s">
        <v>2547</v>
      </c>
      <c r="F1602" s="84"/>
      <c r="G1602" s="48"/>
      <c r="H1602" s="49"/>
      <c r="I1602" s="50"/>
      <c r="J1602" s="50">
        <f>J1603+J1627+J1642</f>
        <v>0</v>
      </c>
      <c r="K1602" s="26"/>
      <c r="L1602" s="26"/>
    </row>
    <row r="1603" spans="1:12" ht="33.75" x14ac:dyDescent="0.25">
      <c r="A1603" s="53">
        <v>3</v>
      </c>
      <c r="B1603" s="53" t="str">
        <f>IF(TRIM(I1603)&lt;&gt;"",COUNTA($I$6:I1603),"")</f>
        <v/>
      </c>
      <c r="C1603" s="298" t="s">
        <v>2545</v>
      </c>
      <c r="D1603" s="111" t="s">
        <v>2548</v>
      </c>
      <c r="E1603" s="88" t="s">
        <v>2549</v>
      </c>
      <c r="F1603" s="95" t="s">
        <v>2728</v>
      </c>
      <c r="G1603" s="90"/>
      <c r="H1603" s="91"/>
      <c r="I1603" s="103"/>
      <c r="J1603" s="92">
        <f>ROUND(SUM(J1604:J1626),2)</f>
        <v>0</v>
      </c>
      <c r="K1603" s="26"/>
      <c r="L1603" s="26"/>
    </row>
    <row r="1604" spans="1:12" ht="78.75" x14ac:dyDescent="0.25">
      <c r="A1604" s="58"/>
      <c r="B1604" s="58">
        <f>IF(TRIM(I1604)&lt;&gt;"",COUNTA($I$6:I1604),"")</f>
        <v>1243</v>
      </c>
      <c r="C1604" s="266" t="s">
        <v>2545</v>
      </c>
      <c r="D1604" s="93" t="s">
        <v>2729</v>
      </c>
      <c r="E1604" s="96" t="s">
        <v>2730</v>
      </c>
      <c r="F1604" s="96" t="s">
        <v>2731</v>
      </c>
      <c r="G1604" s="94" t="s">
        <v>26</v>
      </c>
      <c r="H1604" s="61">
        <v>11</v>
      </c>
      <c r="I1604" s="4">
        <v>0</v>
      </c>
      <c r="J1604" s="62">
        <f t="shared" si="33"/>
        <v>0</v>
      </c>
      <c r="K1604" s="26"/>
      <c r="L1604" s="26"/>
    </row>
    <row r="1605" spans="1:12" ht="78.75" x14ac:dyDescent="0.25">
      <c r="A1605" s="58"/>
      <c r="B1605" s="58">
        <f>IF(TRIM(I1605)&lt;&gt;"",COUNTA($I$6:I1605),"")</f>
        <v>1244</v>
      </c>
      <c r="C1605" s="266" t="s">
        <v>2545</v>
      </c>
      <c r="D1605" s="93" t="s">
        <v>2732</v>
      </c>
      <c r="E1605" s="96" t="s">
        <v>2730</v>
      </c>
      <c r="F1605" s="96" t="s">
        <v>2733</v>
      </c>
      <c r="G1605" s="94" t="s">
        <v>26</v>
      </c>
      <c r="H1605" s="61">
        <v>25</v>
      </c>
      <c r="I1605" s="4">
        <v>0</v>
      </c>
      <c r="J1605" s="62">
        <f t="shared" si="33"/>
        <v>0</v>
      </c>
      <c r="K1605" s="26"/>
      <c r="L1605" s="26"/>
    </row>
    <row r="1606" spans="1:12" ht="45" x14ac:dyDescent="0.25">
      <c r="A1606" s="58"/>
      <c r="B1606" s="58">
        <f>IF(TRIM(I1606)&lt;&gt;"",COUNTA($I$6:I1606),"")</f>
        <v>1245</v>
      </c>
      <c r="C1606" s="266" t="s">
        <v>2545</v>
      </c>
      <c r="D1606" s="93" t="s">
        <v>2734</v>
      </c>
      <c r="E1606" s="67" t="s">
        <v>2735</v>
      </c>
      <c r="F1606" s="311" t="s">
        <v>2736</v>
      </c>
      <c r="G1606" s="161" t="s">
        <v>26</v>
      </c>
      <c r="H1606" s="98">
        <v>8</v>
      </c>
      <c r="I1606" s="4">
        <v>0</v>
      </c>
      <c r="J1606" s="62">
        <f t="shared" si="33"/>
        <v>0</v>
      </c>
      <c r="K1606" s="26"/>
      <c r="L1606" s="26"/>
    </row>
    <row r="1607" spans="1:12" ht="45" x14ac:dyDescent="0.25">
      <c r="A1607" s="58"/>
      <c r="B1607" s="58">
        <f>IF(TRIM(I1607)&lt;&gt;"",COUNTA($I$6:I1607),"")</f>
        <v>1246</v>
      </c>
      <c r="C1607" s="266" t="s">
        <v>2545</v>
      </c>
      <c r="D1607" s="93" t="s">
        <v>2737</v>
      </c>
      <c r="E1607" s="67" t="s">
        <v>2735</v>
      </c>
      <c r="F1607" s="311" t="s">
        <v>2738</v>
      </c>
      <c r="G1607" s="161" t="s">
        <v>26</v>
      </c>
      <c r="H1607" s="98">
        <v>25</v>
      </c>
      <c r="I1607" s="4">
        <v>0</v>
      </c>
      <c r="J1607" s="62">
        <f t="shared" si="33"/>
        <v>0</v>
      </c>
      <c r="K1607" s="26"/>
      <c r="L1607" s="26"/>
    </row>
    <row r="1608" spans="1:12" ht="33.75" x14ac:dyDescent="0.25">
      <c r="A1608" s="58"/>
      <c r="B1608" s="58">
        <f>IF(TRIM(I1608)&lt;&gt;"",COUNTA($I$6:I1608),"")</f>
        <v>1247</v>
      </c>
      <c r="C1608" s="266" t="s">
        <v>2545</v>
      </c>
      <c r="D1608" s="93" t="s">
        <v>2739</v>
      </c>
      <c r="E1608" s="67" t="s">
        <v>2740</v>
      </c>
      <c r="F1608" s="311" t="s">
        <v>2736</v>
      </c>
      <c r="G1608" s="161" t="s">
        <v>1</v>
      </c>
      <c r="H1608" s="98">
        <v>1</v>
      </c>
      <c r="I1608" s="4">
        <v>0</v>
      </c>
      <c r="J1608" s="62">
        <f t="shared" si="33"/>
        <v>0</v>
      </c>
      <c r="K1608" s="26"/>
      <c r="L1608" s="26"/>
    </row>
    <row r="1609" spans="1:12" ht="45" x14ac:dyDescent="0.25">
      <c r="A1609" s="58"/>
      <c r="B1609" s="58">
        <f>IF(TRIM(I1609)&lt;&gt;"",COUNTA($I$6:I1609),"")</f>
        <v>1248</v>
      </c>
      <c r="C1609" s="266" t="s">
        <v>2545</v>
      </c>
      <c r="D1609" s="93" t="s">
        <v>2741</v>
      </c>
      <c r="E1609" s="67" t="s">
        <v>2742</v>
      </c>
      <c r="F1609" s="311"/>
      <c r="G1609" s="161" t="s">
        <v>1</v>
      </c>
      <c r="H1609" s="98">
        <v>3</v>
      </c>
      <c r="I1609" s="4">
        <v>0</v>
      </c>
      <c r="J1609" s="62">
        <f t="shared" si="33"/>
        <v>0</v>
      </c>
      <c r="K1609" s="26"/>
      <c r="L1609" s="26"/>
    </row>
    <row r="1610" spans="1:12" ht="90" x14ac:dyDescent="0.25">
      <c r="A1610" s="58"/>
      <c r="B1610" s="58">
        <f>IF(TRIM(I1610)&lt;&gt;"",COUNTA($I$6:I1610),"")</f>
        <v>1249</v>
      </c>
      <c r="C1610" s="266" t="s">
        <v>2545</v>
      </c>
      <c r="D1610" s="93" t="s">
        <v>2743</v>
      </c>
      <c r="E1610" s="67" t="s">
        <v>2744</v>
      </c>
      <c r="F1610" s="311"/>
      <c r="G1610" s="161" t="s">
        <v>1</v>
      </c>
      <c r="H1610" s="98">
        <v>6</v>
      </c>
      <c r="I1610" s="4">
        <v>0</v>
      </c>
      <c r="J1610" s="62">
        <f t="shared" si="33"/>
        <v>0</v>
      </c>
      <c r="K1610" s="26"/>
      <c r="L1610" s="26"/>
    </row>
    <row r="1611" spans="1:12" ht="67.5" x14ac:dyDescent="0.25">
      <c r="A1611" s="58"/>
      <c r="B1611" s="58">
        <f>IF(TRIM(I1611)&lt;&gt;"",COUNTA($I$6:I1611),"")</f>
        <v>1250</v>
      </c>
      <c r="C1611" s="266" t="s">
        <v>2545</v>
      </c>
      <c r="D1611" s="93" t="s">
        <v>2745</v>
      </c>
      <c r="E1611" s="67" t="s">
        <v>2746</v>
      </c>
      <c r="F1611" s="311"/>
      <c r="G1611" s="161" t="s">
        <v>1</v>
      </c>
      <c r="H1611" s="98">
        <v>2</v>
      </c>
      <c r="I1611" s="4">
        <v>0</v>
      </c>
      <c r="J1611" s="62">
        <f t="shared" si="33"/>
        <v>0</v>
      </c>
      <c r="K1611" s="26"/>
      <c r="L1611" s="26"/>
    </row>
    <row r="1612" spans="1:12" ht="112.5" x14ac:dyDescent="0.25">
      <c r="A1612" s="58"/>
      <c r="B1612" s="58">
        <f>IF(TRIM(I1612)&lt;&gt;"",COUNTA($I$6:I1612),"")</f>
        <v>1251</v>
      </c>
      <c r="C1612" s="266" t="s">
        <v>2545</v>
      </c>
      <c r="D1612" s="93" t="s">
        <v>2747</v>
      </c>
      <c r="E1612" s="67" t="s">
        <v>2748</v>
      </c>
      <c r="F1612" s="67" t="s">
        <v>2749</v>
      </c>
      <c r="G1612" s="161" t="s">
        <v>1</v>
      </c>
      <c r="H1612" s="98">
        <v>5</v>
      </c>
      <c r="I1612" s="4">
        <v>0</v>
      </c>
      <c r="J1612" s="62">
        <f t="shared" si="33"/>
        <v>0</v>
      </c>
      <c r="K1612" s="26"/>
      <c r="L1612" s="26"/>
    </row>
    <row r="1613" spans="1:12" ht="101.25" x14ac:dyDescent="0.25">
      <c r="A1613" s="58"/>
      <c r="B1613" s="58">
        <f>IF(TRIM(I1613)&lt;&gt;"",COUNTA($I$6:I1613),"")</f>
        <v>1252</v>
      </c>
      <c r="C1613" s="266" t="s">
        <v>2545</v>
      </c>
      <c r="D1613" s="93" t="s">
        <v>2750</v>
      </c>
      <c r="E1613" s="67" t="s">
        <v>2751</v>
      </c>
      <c r="F1613" s="67" t="s">
        <v>2752</v>
      </c>
      <c r="G1613" s="161" t="s">
        <v>1</v>
      </c>
      <c r="H1613" s="98">
        <v>2</v>
      </c>
      <c r="I1613" s="4">
        <v>0</v>
      </c>
      <c r="J1613" s="62">
        <f t="shared" si="33"/>
        <v>0</v>
      </c>
      <c r="K1613" s="26"/>
      <c r="L1613" s="26"/>
    </row>
    <row r="1614" spans="1:12" ht="157.5" x14ac:dyDescent="0.25">
      <c r="A1614" s="58"/>
      <c r="B1614" s="58">
        <f>IF(TRIM(I1614)&lt;&gt;"",COUNTA($I$6:I1614),"")</f>
        <v>1253</v>
      </c>
      <c r="C1614" s="266" t="s">
        <v>2545</v>
      </c>
      <c r="D1614" s="93" t="s">
        <v>2753</v>
      </c>
      <c r="E1614" s="67" t="s">
        <v>2754</v>
      </c>
      <c r="F1614" s="311"/>
      <c r="G1614" s="161" t="s">
        <v>2</v>
      </c>
      <c r="H1614" s="98">
        <v>2</v>
      </c>
      <c r="I1614" s="4">
        <v>0</v>
      </c>
      <c r="J1614" s="62">
        <f t="shared" si="33"/>
        <v>0</v>
      </c>
      <c r="K1614" s="26"/>
      <c r="L1614" s="26"/>
    </row>
    <row r="1615" spans="1:12" ht="112.5" x14ac:dyDescent="0.25">
      <c r="A1615" s="58"/>
      <c r="B1615" s="58">
        <f>IF(TRIM(I1615)&lt;&gt;"",COUNTA($I$6:I1615),"")</f>
        <v>1254</v>
      </c>
      <c r="C1615" s="266" t="s">
        <v>2545</v>
      </c>
      <c r="D1615" s="93" t="s">
        <v>2755</v>
      </c>
      <c r="E1615" s="67" t="s">
        <v>2756</v>
      </c>
      <c r="F1615" s="311"/>
      <c r="G1615" s="161" t="s">
        <v>1</v>
      </c>
      <c r="H1615" s="98">
        <v>1</v>
      </c>
      <c r="I1615" s="4">
        <v>0</v>
      </c>
      <c r="J1615" s="62">
        <f t="shared" ref="J1615:J1671" si="34">IF(ISNUMBER(H1615),ROUND(H1615*I1615,2),"")</f>
        <v>0</v>
      </c>
      <c r="K1615" s="26"/>
      <c r="L1615" s="26"/>
    </row>
    <row r="1616" spans="1:12" ht="135" x14ac:dyDescent="0.25">
      <c r="A1616" s="58"/>
      <c r="B1616" s="58">
        <f>IF(TRIM(I1616)&lt;&gt;"",COUNTA($I$6:I1616),"")</f>
        <v>1255</v>
      </c>
      <c r="C1616" s="266" t="s">
        <v>2545</v>
      </c>
      <c r="D1616" s="93" t="s">
        <v>2757</v>
      </c>
      <c r="E1616" s="67" t="s">
        <v>2758</v>
      </c>
      <c r="F1616" s="311"/>
      <c r="G1616" s="161" t="s">
        <v>1</v>
      </c>
      <c r="H1616" s="98">
        <v>1</v>
      </c>
      <c r="I1616" s="4">
        <v>0</v>
      </c>
      <c r="J1616" s="62">
        <f t="shared" si="34"/>
        <v>0</v>
      </c>
      <c r="K1616" s="26"/>
      <c r="L1616" s="26"/>
    </row>
    <row r="1617" spans="1:12" ht="101.25" x14ac:dyDescent="0.25">
      <c r="A1617" s="58"/>
      <c r="B1617" s="58">
        <f>IF(TRIM(I1617)&lt;&gt;"",COUNTA($I$6:I1617),"")</f>
        <v>1256</v>
      </c>
      <c r="C1617" s="266" t="s">
        <v>2545</v>
      </c>
      <c r="D1617" s="93" t="s">
        <v>2759</v>
      </c>
      <c r="E1617" s="67" t="s">
        <v>2760</v>
      </c>
      <c r="F1617" s="311"/>
      <c r="G1617" s="161" t="s">
        <v>1</v>
      </c>
      <c r="H1617" s="98">
        <v>1</v>
      </c>
      <c r="I1617" s="4">
        <v>0</v>
      </c>
      <c r="J1617" s="62">
        <f t="shared" si="34"/>
        <v>0</v>
      </c>
      <c r="K1617" s="26"/>
      <c r="L1617" s="26"/>
    </row>
    <row r="1618" spans="1:12" ht="33.75" x14ac:dyDescent="0.25">
      <c r="A1618" s="58"/>
      <c r="B1618" s="58">
        <f>IF(TRIM(I1618)&lt;&gt;"",COUNTA($I$6:I1618),"")</f>
        <v>1257</v>
      </c>
      <c r="C1618" s="266" t="s">
        <v>2545</v>
      </c>
      <c r="D1618" s="93" t="s">
        <v>2761</v>
      </c>
      <c r="E1618" s="67" t="s">
        <v>2762</v>
      </c>
      <c r="F1618" s="311" t="s">
        <v>2763</v>
      </c>
      <c r="G1618" s="161" t="s">
        <v>1</v>
      </c>
      <c r="H1618" s="98">
        <v>2</v>
      </c>
      <c r="I1618" s="4">
        <v>0</v>
      </c>
      <c r="J1618" s="62">
        <f t="shared" si="34"/>
        <v>0</v>
      </c>
      <c r="K1618" s="26"/>
      <c r="L1618" s="26"/>
    </row>
    <row r="1619" spans="1:12" ht="33.75" x14ac:dyDescent="0.25">
      <c r="A1619" s="58"/>
      <c r="B1619" s="58">
        <f>IF(TRIM(I1619)&lt;&gt;"",COUNTA($I$6:I1619),"")</f>
        <v>1258</v>
      </c>
      <c r="C1619" s="266" t="s">
        <v>2545</v>
      </c>
      <c r="D1619" s="93" t="s">
        <v>2764</v>
      </c>
      <c r="E1619" s="67" t="s">
        <v>2762</v>
      </c>
      <c r="F1619" s="311" t="s">
        <v>2765</v>
      </c>
      <c r="G1619" s="161" t="s">
        <v>1</v>
      </c>
      <c r="H1619" s="98">
        <v>1</v>
      </c>
      <c r="I1619" s="4">
        <v>0</v>
      </c>
      <c r="J1619" s="62">
        <f t="shared" si="34"/>
        <v>0</v>
      </c>
      <c r="K1619" s="26"/>
      <c r="L1619" s="26"/>
    </row>
    <row r="1620" spans="1:12" ht="135" x14ac:dyDescent="0.25">
      <c r="A1620" s="58"/>
      <c r="B1620" s="58">
        <f>IF(TRIM(I1620)&lt;&gt;"",COUNTA($I$6:I1620),"")</f>
        <v>1259</v>
      </c>
      <c r="C1620" s="266" t="s">
        <v>2545</v>
      </c>
      <c r="D1620" s="93" t="s">
        <v>2766</v>
      </c>
      <c r="E1620" s="67" t="s">
        <v>2767</v>
      </c>
      <c r="F1620" s="311"/>
      <c r="G1620" s="161" t="s">
        <v>1</v>
      </c>
      <c r="H1620" s="98">
        <v>2</v>
      </c>
      <c r="I1620" s="4">
        <v>0</v>
      </c>
      <c r="J1620" s="62">
        <f t="shared" si="34"/>
        <v>0</v>
      </c>
      <c r="K1620" s="26"/>
      <c r="L1620" s="26"/>
    </row>
    <row r="1621" spans="1:12" ht="135" x14ac:dyDescent="0.25">
      <c r="A1621" s="58"/>
      <c r="B1621" s="58">
        <f>IF(TRIM(I1621)&lt;&gt;"",COUNTA($I$6:I1621),"")</f>
        <v>1260</v>
      </c>
      <c r="C1621" s="266" t="s">
        <v>2545</v>
      </c>
      <c r="D1621" s="93" t="s">
        <v>2768</v>
      </c>
      <c r="E1621" s="67" t="s">
        <v>2769</v>
      </c>
      <c r="F1621" s="311"/>
      <c r="G1621" s="161" t="s">
        <v>1</v>
      </c>
      <c r="H1621" s="98">
        <v>1</v>
      </c>
      <c r="I1621" s="4">
        <v>0</v>
      </c>
      <c r="J1621" s="62">
        <f t="shared" si="34"/>
        <v>0</v>
      </c>
      <c r="K1621" s="26"/>
      <c r="L1621" s="26"/>
    </row>
    <row r="1622" spans="1:12" ht="33.75" x14ac:dyDescent="0.25">
      <c r="A1622" s="58"/>
      <c r="B1622" s="58">
        <f>IF(TRIM(I1622)&lt;&gt;"",COUNTA($I$6:I1622),"")</f>
        <v>1261</v>
      </c>
      <c r="C1622" s="266" t="s">
        <v>2545</v>
      </c>
      <c r="D1622" s="93" t="s">
        <v>2770</v>
      </c>
      <c r="E1622" s="67" t="s">
        <v>2771</v>
      </c>
      <c r="F1622" s="311"/>
      <c r="G1622" s="161" t="s">
        <v>2</v>
      </c>
      <c r="H1622" s="98">
        <v>5</v>
      </c>
      <c r="I1622" s="4">
        <v>0</v>
      </c>
      <c r="J1622" s="62">
        <f t="shared" si="34"/>
        <v>0</v>
      </c>
      <c r="K1622" s="26"/>
      <c r="L1622" s="26"/>
    </row>
    <row r="1623" spans="1:12" x14ac:dyDescent="0.25">
      <c r="A1623" s="58"/>
      <c r="B1623" s="58">
        <f>IF(TRIM(I1623)&lt;&gt;"",COUNTA($I$6:I1623),"")</f>
        <v>1262</v>
      </c>
      <c r="C1623" s="266" t="s">
        <v>2545</v>
      </c>
      <c r="D1623" s="93" t="s">
        <v>2772</v>
      </c>
      <c r="E1623" s="67" t="s">
        <v>2773</v>
      </c>
      <c r="F1623" s="311"/>
      <c r="G1623" s="161" t="s">
        <v>2</v>
      </c>
      <c r="H1623" s="98">
        <v>1</v>
      </c>
      <c r="I1623" s="4">
        <v>0</v>
      </c>
      <c r="J1623" s="62">
        <f t="shared" si="34"/>
        <v>0</v>
      </c>
      <c r="K1623" s="26"/>
      <c r="L1623" s="26"/>
    </row>
    <row r="1624" spans="1:12" ht="22.5" x14ac:dyDescent="0.25">
      <c r="A1624" s="58"/>
      <c r="B1624" s="58">
        <f>IF(TRIM(I1624)&lt;&gt;"",COUNTA($I$6:I1624),"")</f>
        <v>1263</v>
      </c>
      <c r="C1624" s="266" t="s">
        <v>2545</v>
      </c>
      <c r="D1624" s="93" t="s">
        <v>2774</v>
      </c>
      <c r="E1624" s="67" t="s">
        <v>2775</v>
      </c>
      <c r="F1624" s="311"/>
      <c r="G1624" s="161" t="s">
        <v>2</v>
      </c>
      <c r="H1624" s="98">
        <v>1</v>
      </c>
      <c r="I1624" s="4">
        <v>0</v>
      </c>
      <c r="J1624" s="62">
        <f t="shared" si="34"/>
        <v>0</v>
      </c>
      <c r="K1624" s="26"/>
      <c r="L1624" s="26"/>
    </row>
    <row r="1625" spans="1:12" ht="22.5" x14ac:dyDescent="0.25">
      <c r="A1625" s="58"/>
      <c r="B1625" s="58">
        <f>IF(TRIM(I1625)&lt;&gt;"",COUNTA($I$6:I1625),"")</f>
        <v>1264</v>
      </c>
      <c r="C1625" s="266" t="s">
        <v>2545</v>
      </c>
      <c r="D1625" s="93" t="s">
        <v>2776</v>
      </c>
      <c r="E1625" s="67" t="s">
        <v>2777</v>
      </c>
      <c r="F1625" s="311" t="s">
        <v>2778</v>
      </c>
      <c r="G1625" s="161" t="s">
        <v>1725</v>
      </c>
      <c r="H1625" s="98">
        <v>1</v>
      </c>
      <c r="I1625" s="4">
        <v>0</v>
      </c>
      <c r="J1625" s="62">
        <f t="shared" si="34"/>
        <v>0</v>
      </c>
      <c r="K1625" s="26"/>
      <c r="L1625" s="26"/>
    </row>
    <row r="1626" spans="1:12" ht="22.5" x14ac:dyDescent="0.25">
      <c r="A1626" s="58"/>
      <c r="B1626" s="58">
        <f>IF(TRIM(I1626)&lt;&gt;"",COUNTA($I$6:I1626),"")</f>
        <v>1265</v>
      </c>
      <c r="C1626" s="266" t="s">
        <v>2545</v>
      </c>
      <c r="D1626" s="93" t="s">
        <v>2779</v>
      </c>
      <c r="E1626" s="67" t="s">
        <v>2780</v>
      </c>
      <c r="F1626" s="311" t="s">
        <v>2781</v>
      </c>
      <c r="G1626" s="161" t="s">
        <v>1725</v>
      </c>
      <c r="H1626" s="98">
        <v>1</v>
      </c>
      <c r="I1626" s="4">
        <v>0</v>
      </c>
      <c r="J1626" s="62">
        <f t="shared" si="34"/>
        <v>0</v>
      </c>
      <c r="K1626" s="26"/>
      <c r="L1626" s="26"/>
    </row>
    <row r="1627" spans="1:12" ht="33.75" x14ac:dyDescent="0.25">
      <c r="A1627" s="53">
        <v>3</v>
      </c>
      <c r="B1627" s="53" t="str">
        <f>IF(TRIM(I1627)&lt;&gt;"",COUNTA($I$6:I1627),"")</f>
        <v/>
      </c>
      <c r="C1627" s="298" t="s">
        <v>2545</v>
      </c>
      <c r="D1627" s="111" t="s">
        <v>2550</v>
      </c>
      <c r="E1627" s="88" t="s">
        <v>2551</v>
      </c>
      <c r="F1627" s="95" t="s">
        <v>3078</v>
      </c>
      <c r="G1627" s="90"/>
      <c r="H1627" s="91"/>
      <c r="I1627" s="103"/>
      <c r="J1627" s="103">
        <f>ROUND(SUM(J1628:J1641),2)</f>
        <v>0</v>
      </c>
      <c r="K1627" s="26"/>
      <c r="L1627" s="26"/>
    </row>
    <row r="1628" spans="1:12" ht="90" x14ac:dyDescent="0.25">
      <c r="A1628" s="58"/>
      <c r="B1628" s="58">
        <f>IF(TRIM(I1628)&lt;&gt;"",COUNTA($I$6:I1628),"")</f>
        <v>1266</v>
      </c>
      <c r="C1628" s="266" t="s">
        <v>2545</v>
      </c>
      <c r="D1628" s="93" t="s">
        <v>2782</v>
      </c>
      <c r="E1628" s="96" t="s">
        <v>2783</v>
      </c>
      <c r="F1628" s="96" t="s">
        <v>2784</v>
      </c>
      <c r="G1628" s="94" t="s">
        <v>2</v>
      </c>
      <c r="H1628" s="61">
        <v>1</v>
      </c>
      <c r="I1628" s="4">
        <v>0</v>
      </c>
      <c r="J1628" s="62">
        <f t="shared" si="34"/>
        <v>0</v>
      </c>
      <c r="K1628" s="26"/>
      <c r="L1628" s="26"/>
    </row>
    <row r="1629" spans="1:12" ht="112.5" x14ac:dyDescent="0.25">
      <c r="A1629" s="58"/>
      <c r="B1629" s="58">
        <f>IF(TRIM(I1629)&lt;&gt;"",COUNTA($I$6:I1629),"")</f>
        <v>1267</v>
      </c>
      <c r="C1629" s="266" t="s">
        <v>2545</v>
      </c>
      <c r="D1629" s="93" t="s">
        <v>2785</v>
      </c>
      <c r="E1629" s="96" t="s">
        <v>2786</v>
      </c>
      <c r="F1629" s="96" t="s">
        <v>2787</v>
      </c>
      <c r="G1629" s="94" t="s">
        <v>2</v>
      </c>
      <c r="H1629" s="61">
        <v>1</v>
      </c>
      <c r="I1629" s="4">
        <v>0</v>
      </c>
      <c r="J1629" s="62">
        <f t="shared" si="34"/>
        <v>0</v>
      </c>
      <c r="K1629" s="26"/>
      <c r="L1629" s="26"/>
    </row>
    <row r="1630" spans="1:12" ht="112.5" x14ac:dyDescent="0.25">
      <c r="A1630" s="58"/>
      <c r="B1630" s="58">
        <f>IF(TRIM(I1630)&lt;&gt;"",COUNTA($I$6:I1630),"")</f>
        <v>1268</v>
      </c>
      <c r="C1630" s="266" t="s">
        <v>2545</v>
      </c>
      <c r="D1630" s="93" t="s">
        <v>2788</v>
      </c>
      <c r="E1630" s="67" t="s">
        <v>2786</v>
      </c>
      <c r="F1630" s="67" t="s">
        <v>2789</v>
      </c>
      <c r="G1630" s="161" t="s">
        <v>2</v>
      </c>
      <c r="H1630" s="98">
        <v>2</v>
      </c>
      <c r="I1630" s="4">
        <v>0</v>
      </c>
      <c r="J1630" s="62">
        <f t="shared" si="34"/>
        <v>0</v>
      </c>
      <c r="K1630" s="26"/>
      <c r="L1630" s="26"/>
    </row>
    <row r="1631" spans="1:12" ht="90" x14ac:dyDescent="0.25">
      <c r="A1631" s="58"/>
      <c r="B1631" s="58">
        <f>IF(TRIM(I1631)&lt;&gt;"",COUNTA($I$6:I1631),"")</f>
        <v>1269</v>
      </c>
      <c r="C1631" s="266" t="s">
        <v>2545</v>
      </c>
      <c r="D1631" s="93" t="s">
        <v>2790</v>
      </c>
      <c r="E1631" s="67" t="s">
        <v>2791</v>
      </c>
      <c r="F1631" s="67" t="s">
        <v>2792</v>
      </c>
      <c r="G1631" s="161" t="s">
        <v>2</v>
      </c>
      <c r="H1631" s="98">
        <v>1</v>
      </c>
      <c r="I1631" s="4">
        <v>0</v>
      </c>
      <c r="J1631" s="62">
        <f t="shared" si="34"/>
        <v>0</v>
      </c>
      <c r="K1631" s="26"/>
      <c r="L1631" s="26"/>
    </row>
    <row r="1632" spans="1:12" ht="33.75" x14ac:dyDescent="0.25">
      <c r="A1632" s="58"/>
      <c r="B1632" s="58">
        <f>IF(TRIM(I1632)&lt;&gt;"",COUNTA($I$6:I1632),"")</f>
        <v>1270</v>
      </c>
      <c r="C1632" s="266" t="s">
        <v>2545</v>
      </c>
      <c r="D1632" s="93" t="s">
        <v>2793</v>
      </c>
      <c r="E1632" s="67" t="s">
        <v>2794</v>
      </c>
      <c r="F1632" s="311" t="s">
        <v>2795</v>
      </c>
      <c r="G1632" s="161" t="s">
        <v>1</v>
      </c>
      <c r="H1632" s="98">
        <v>2</v>
      </c>
      <c r="I1632" s="4">
        <v>0</v>
      </c>
      <c r="J1632" s="62">
        <f t="shared" si="34"/>
        <v>0</v>
      </c>
      <c r="K1632" s="26"/>
      <c r="L1632" s="26"/>
    </row>
    <row r="1633" spans="1:12" x14ac:dyDescent="0.25">
      <c r="A1633" s="58"/>
      <c r="B1633" s="58">
        <f>IF(TRIM(I1633)&lt;&gt;"",COUNTA($I$6:I1633),"")</f>
        <v>1271</v>
      </c>
      <c r="C1633" s="266" t="s">
        <v>2545</v>
      </c>
      <c r="D1633" s="93" t="s">
        <v>2796</v>
      </c>
      <c r="E1633" s="67" t="s">
        <v>3137</v>
      </c>
      <c r="F1633" s="311"/>
      <c r="G1633" s="161" t="s">
        <v>2</v>
      </c>
      <c r="H1633" s="98">
        <v>1</v>
      </c>
      <c r="I1633" s="4">
        <v>0</v>
      </c>
      <c r="J1633" s="62">
        <f t="shared" si="34"/>
        <v>0</v>
      </c>
      <c r="K1633" s="26"/>
      <c r="L1633" s="26"/>
    </row>
    <row r="1634" spans="1:12" ht="45" x14ac:dyDescent="0.25">
      <c r="A1634" s="58"/>
      <c r="B1634" s="58">
        <f>IF(TRIM(I1634)&lt;&gt;"",COUNTA($I$6:I1634),"")</f>
        <v>1272</v>
      </c>
      <c r="C1634" s="266" t="s">
        <v>2545</v>
      </c>
      <c r="D1634" s="93" t="s">
        <v>2797</v>
      </c>
      <c r="E1634" s="67" t="s">
        <v>2798</v>
      </c>
      <c r="F1634" s="311" t="s">
        <v>2799</v>
      </c>
      <c r="G1634" s="161" t="s">
        <v>26</v>
      </c>
      <c r="H1634" s="98">
        <v>137</v>
      </c>
      <c r="I1634" s="4">
        <v>0</v>
      </c>
      <c r="J1634" s="62">
        <f t="shared" si="34"/>
        <v>0</v>
      </c>
      <c r="K1634" s="26"/>
      <c r="L1634" s="26"/>
    </row>
    <row r="1635" spans="1:12" ht="45" x14ac:dyDescent="0.25">
      <c r="A1635" s="58"/>
      <c r="B1635" s="58">
        <f>IF(TRIM(I1635)&lt;&gt;"",COUNTA($I$6:I1635),"")</f>
        <v>1273</v>
      </c>
      <c r="C1635" s="266" t="s">
        <v>2545</v>
      </c>
      <c r="D1635" s="93" t="s">
        <v>2800</v>
      </c>
      <c r="E1635" s="67" t="s">
        <v>2798</v>
      </c>
      <c r="F1635" s="311" t="s">
        <v>2801</v>
      </c>
      <c r="G1635" s="161" t="s">
        <v>26</v>
      </c>
      <c r="H1635" s="98">
        <v>16</v>
      </c>
      <c r="I1635" s="4">
        <v>0</v>
      </c>
      <c r="J1635" s="62">
        <f t="shared" si="34"/>
        <v>0</v>
      </c>
      <c r="K1635" s="26"/>
      <c r="L1635" s="26"/>
    </row>
    <row r="1636" spans="1:12" ht="33.75" x14ac:dyDescent="0.25">
      <c r="A1636" s="58"/>
      <c r="B1636" s="58">
        <f>IF(TRIM(I1636)&lt;&gt;"",COUNTA($I$6:I1636),"")</f>
        <v>1274</v>
      </c>
      <c r="C1636" s="266" t="s">
        <v>2545</v>
      </c>
      <c r="D1636" s="93" t="s">
        <v>2802</v>
      </c>
      <c r="E1636" s="67" t="s">
        <v>2803</v>
      </c>
      <c r="F1636" s="67" t="s">
        <v>2804</v>
      </c>
      <c r="G1636" s="161" t="s">
        <v>26</v>
      </c>
      <c r="H1636" s="98">
        <v>153</v>
      </c>
      <c r="I1636" s="4">
        <v>0</v>
      </c>
      <c r="J1636" s="62">
        <f t="shared" si="34"/>
        <v>0</v>
      </c>
      <c r="K1636" s="26"/>
      <c r="L1636" s="26"/>
    </row>
    <row r="1637" spans="1:12" ht="33.75" x14ac:dyDescent="0.25">
      <c r="A1637" s="58"/>
      <c r="B1637" s="58">
        <f>IF(TRIM(I1637)&lt;&gt;"",COUNTA($I$6:I1637),"")</f>
        <v>1275</v>
      </c>
      <c r="C1637" s="266" t="s">
        <v>2545</v>
      </c>
      <c r="D1637" s="93" t="s">
        <v>2805</v>
      </c>
      <c r="E1637" s="67" t="s">
        <v>2806</v>
      </c>
      <c r="F1637" s="67"/>
      <c r="G1637" s="161" t="s">
        <v>1</v>
      </c>
      <c r="H1637" s="98">
        <v>12</v>
      </c>
      <c r="I1637" s="4">
        <v>0</v>
      </c>
      <c r="J1637" s="62">
        <f t="shared" si="34"/>
        <v>0</v>
      </c>
      <c r="K1637" s="26"/>
      <c r="L1637" s="26"/>
    </row>
    <row r="1638" spans="1:12" ht="45" x14ac:dyDescent="0.25">
      <c r="A1638" s="58"/>
      <c r="B1638" s="58">
        <f>IF(TRIM(I1638)&lt;&gt;"",COUNTA($I$6:I1638),"")</f>
        <v>1276</v>
      </c>
      <c r="C1638" s="266" t="s">
        <v>2545</v>
      </c>
      <c r="D1638" s="93" t="s">
        <v>2807</v>
      </c>
      <c r="E1638" s="67" t="s">
        <v>2808</v>
      </c>
      <c r="F1638" s="311" t="s">
        <v>2809</v>
      </c>
      <c r="G1638" s="161" t="s">
        <v>1</v>
      </c>
      <c r="H1638" s="98">
        <v>6</v>
      </c>
      <c r="I1638" s="4">
        <v>0</v>
      </c>
      <c r="J1638" s="62">
        <f t="shared" si="34"/>
        <v>0</v>
      </c>
      <c r="K1638" s="26"/>
      <c r="L1638" s="26"/>
    </row>
    <row r="1639" spans="1:12" ht="45" x14ac:dyDescent="0.25">
      <c r="A1639" s="58"/>
      <c r="B1639" s="58">
        <f>IF(TRIM(I1639)&lt;&gt;"",COUNTA($I$6:I1639),"")</f>
        <v>1277</v>
      </c>
      <c r="C1639" s="266" t="s">
        <v>2545</v>
      </c>
      <c r="D1639" s="93" t="s">
        <v>2810</v>
      </c>
      <c r="E1639" s="67" t="s">
        <v>2808</v>
      </c>
      <c r="F1639" s="311" t="s">
        <v>2811</v>
      </c>
      <c r="G1639" s="161" t="s">
        <v>1</v>
      </c>
      <c r="H1639" s="98">
        <v>5</v>
      </c>
      <c r="I1639" s="4">
        <v>0</v>
      </c>
      <c r="J1639" s="62">
        <f t="shared" si="34"/>
        <v>0</v>
      </c>
      <c r="K1639" s="26"/>
      <c r="L1639" s="26"/>
    </row>
    <row r="1640" spans="1:12" x14ac:dyDescent="0.25">
      <c r="A1640" s="58"/>
      <c r="B1640" s="58">
        <f>IF(TRIM(I1640)&lt;&gt;"",COUNTA($I$6:I1640),"")</f>
        <v>1278</v>
      </c>
      <c r="C1640" s="266" t="s">
        <v>2545</v>
      </c>
      <c r="D1640" s="93" t="s">
        <v>2812</v>
      </c>
      <c r="E1640" s="67" t="s">
        <v>2813</v>
      </c>
      <c r="F1640" s="311"/>
      <c r="G1640" s="161" t="s">
        <v>1</v>
      </c>
      <c r="H1640" s="98">
        <v>3</v>
      </c>
      <c r="I1640" s="4">
        <v>0</v>
      </c>
      <c r="J1640" s="62">
        <f t="shared" si="34"/>
        <v>0</v>
      </c>
      <c r="K1640" s="26"/>
      <c r="L1640" s="26"/>
    </row>
    <row r="1641" spans="1:12" ht="101.25" x14ac:dyDescent="0.25">
      <c r="A1641" s="58"/>
      <c r="B1641" s="58">
        <f>IF(TRIM(I1641)&lt;&gt;"",COUNTA($I$6:I1641),"")</f>
        <v>1279</v>
      </c>
      <c r="C1641" s="266" t="s">
        <v>2545</v>
      </c>
      <c r="D1641" s="93" t="s">
        <v>2814</v>
      </c>
      <c r="E1641" s="67" t="s">
        <v>2815</v>
      </c>
      <c r="F1641" s="311" t="s">
        <v>2816</v>
      </c>
      <c r="G1641" s="161" t="s">
        <v>1725</v>
      </c>
      <c r="H1641" s="98">
        <v>1</v>
      </c>
      <c r="I1641" s="4">
        <v>0</v>
      </c>
      <c r="J1641" s="62">
        <f t="shared" si="34"/>
        <v>0</v>
      </c>
      <c r="K1641" s="26"/>
      <c r="L1641" s="26"/>
    </row>
    <row r="1642" spans="1:12" ht="22.5" x14ac:dyDescent="0.25">
      <c r="A1642" s="53">
        <v>3</v>
      </c>
      <c r="B1642" s="53" t="str">
        <f>IF(TRIM(I1642)&lt;&gt;"",COUNTA($I$6:I1642),"")</f>
        <v/>
      </c>
      <c r="C1642" s="298" t="s">
        <v>2545</v>
      </c>
      <c r="D1642" s="111" t="s">
        <v>2552</v>
      </c>
      <c r="E1642" s="88" t="s">
        <v>2553</v>
      </c>
      <c r="F1642" s="95" t="s">
        <v>3079</v>
      </c>
      <c r="G1642" s="90"/>
      <c r="H1642" s="91"/>
      <c r="I1642" s="103"/>
      <c r="J1642" s="92">
        <f>ROUND(SUM(J1643:J1661),2)</f>
        <v>0</v>
      </c>
      <c r="K1642" s="26"/>
      <c r="L1642" s="26"/>
    </row>
    <row r="1643" spans="1:12" ht="393.75" x14ac:dyDescent="0.25">
      <c r="A1643" s="58"/>
      <c r="B1643" s="58">
        <f>IF(TRIM(I1643)&lt;&gt;"",COUNTA($I$6:I1643),"")</f>
        <v>1280</v>
      </c>
      <c r="C1643" s="266" t="s">
        <v>2545</v>
      </c>
      <c r="D1643" s="93" t="s">
        <v>2817</v>
      </c>
      <c r="E1643" s="96" t="s">
        <v>3155</v>
      </c>
      <c r="F1643" s="96" t="s">
        <v>3156</v>
      </c>
      <c r="G1643" s="94" t="s">
        <v>2</v>
      </c>
      <c r="H1643" s="61">
        <v>1</v>
      </c>
      <c r="I1643" s="4">
        <v>0</v>
      </c>
      <c r="J1643" s="62">
        <f t="shared" si="34"/>
        <v>0</v>
      </c>
      <c r="K1643" s="26"/>
      <c r="L1643" s="26"/>
    </row>
    <row r="1644" spans="1:12" ht="33.75" x14ac:dyDescent="0.25">
      <c r="A1644" s="58"/>
      <c r="B1644" s="58">
        <f>IF(TRIM(I1644)&lt;&gt;"",COUNTA($I$6:I1644),"")</f>
        <v>1281</v>
      </c>
      <c r="C1644" s="266" t="s">
        <v>2545</v>
      </c>
      <c r="D1644" s="93" t="s">
        <v>2818</v>
      </c>
      <c r="E1644" s="96" t="s">
        <v>2819</v>
      </c>
      <c r="F1644" s="96"/>
      <c r="G1644" s="94" t="s">
        <v>2</v>
      </c>
      <c r="H1644" s="61">
        <v>1</v>
      </c>
      <c r="I1644" s="4">
        <v>0</v>
      </c>
      <c r="J1644" s="62">
        <f t="shared" si="34"/>
        <v>0</v>
      </c>
      <c r="K1644" s="26"/>
      <c r="L1644" s="26"/>
    </row>
    <row r="1645" spans="1:12" ht="67.5" x14ac:dyDescent="0.25">
      <c r="A1645" s="58"/>
      <c r="B1645" s="58">
        <f>IF(TRIM(I1645)&lt;&gt;"",COUNTA($I$6:I1645),"")</f>
        <v>1282</v>
      </c>
      <c r="C1645" s="266" t="s">
        <v>2545</v>
      </c>
      <c r="D1645" s="93" t="s">
        <v>2820</v>
      </c>
      <c r="E1645" s="67" t="s">
        <v>2821</v>
      </c>
      <c r="F1645" s="67"/>
      <c r="G1645" s="161" t="s">
        <v>1</v>
      </c>
      <c r="H1645" s="98">
        <v>2</v>
      </c>
      <c r="I1645" s="4">
        <v>0</v>
      </c>
      <c r="J1645" s="62">
        <f t="shared" si="34"/>
        <v>0</v>
      </c>
      <c r="K1645" s="26"/>
      <c r="L1645" s="26"/>
    </row>
    <row r="1646" spans="1:12" ht="78.75" x14ac:dyDescent="0.25">
      <c r="A1646" s="58"/>
      <c r="B1646" s="58">
        <f>IF(TRIM(I1646)&lt;&gt;"",COUNTA($I$6:I1646),"")</f>
        <v>1283</v>
      </c>
      <c r="C1646" s="266" t="s">
        <v>2545</v>
      </c>
      <c r="D1646" s="93" t="s">
        <v>2822</v>
      </c>
      <c r="E1646" s="67" t="s">
        <v>2823</v>
      </c>
      <c r="F1646" s="67"/>
      <c r="G1646" s="161" t="s">
        <v>1</v>
      </c>
      <c r="H1646" s="98">
        <v>1</v>
      </c>
      <c r="I1646" s="4">
        <v>0</v>
      </c>
      <c r="J1646" s="62">
        <f t="shared" si="34"/>
        <v>0</v>
      </c>
      <c r="K1646" s="26"/>
      <c r="L1646" s="26"/>
    </row>
    <row r="1647" spans="1:12" ht="67.5" x14ac:dyDescent="0.25">
      <c r="A1647" s="58"/>
      <c r="B1647" s="58">
        <f>IF(TRIM(I1647)&lt;&gt;"",COUNTA($I$6:I1647),"")</f>
        <v>1284</v>
      </c>
      <c r="C1647" s="266" t="s">
        <v>2545</v>
      </c>
      <c r="D1647" s="93" t="s">
        <v>2824</v>
      </c>
      <c r="E1647" s="67" t="s">
        <v>2825</v>
      </c>
      <c r="F1647" s="311"/>
      <c r="G1647" s="161" t="s">
        <v>1</v>
      </c>
      <c r="H1647" s="98">
        <v>2</v>
      </c>
      <c r="I1647" s="4">
        <v>0</v>
      </c>
      <c r="J1647" s="62">
        <f t="shared" si="34"/>
        <v>0</v>
      </c>
      <c r="K1647" s="26"/>
      <c r="L1647" s="26"/>
    </row>
    <row r="1648" spans="1:12" ht="33.75" x14ac:dyDescent="0.25">
      <c r="A1648" s="58"/>
      <c r="B1648" s="58">
        <f>IF(TRIM(I1648)&lt;&gt;"",COUNTA($I$6:I1648),"")</f>
        <v>1285</v>
      </c>
      <c r="C1648" s="266" t="s">
        <v>2545</v>
      </c>
      <c r="D1648" s="93" t="s">
        <v>2826</v>
      </c>
      <c r="E1648" s="67" t="s">
        <v>2827</v>
      </c>
      <c r="F1648" s="311"/>
      <c r="G1648" s="161" t="s">
        <v>1677</v>
      </c>
      <c r="H1648" s="98">
        <v>920</v>
      </c>
      <c r="I1648" s="4">
        <v>0</v>
      </c>
      <c r="J1648" s="62">
        <f t="shared" si="34"/>
        <v>0</v>
      </c>
      <c r="K1648" s="26"/>
      <c r="L1648" s="26"/>
    </row>
    <row r="1649" spans="1:12" ht="33.75" x14ac:dyDescent="0.25">
      <c r="A1649" s="58"/>
      <c r="B1649" s="58">
        <f>IF(TRIM(I1649)&lt;&gt;"",COUNTA($I$6:I1649),"")</f>
        <v>1286</v>
      </c>
      <c r="C1649" s="266" t="s">
        <v>2545</v>
      </c>
      <c r="D1649" s="93" t="s">
        <v>2828</v>
      </c>
      <c r="E1649" s="67" t="s">
        <v>2829</v>
      </c>
      <c r="F1649" s="311"/>
      <c r="G1649" s="161" t="s">
        <v>446</v>
      </c>
      <c r="H1649" s="98">
        <v>80</v>
      </c>
      <c r="I1649" s="4">
        <v>0</v>
      </c>
      <c r="J1649" s="62">
        <f t="shared" si="34"/>
        <v>0</v>
      </c>
      <c r="K1649" s="26"/>
      <c r="L1649" s="26"/>
    </row>
    <row r="1650" spans="1:12" ht="56.25" x14ac:dyDescent="0.25">
      <c r="A1650" s="58"/>
      <c r="B1650" s="58">
        <f>IF(TRIM(I1650)&lt;&gt;"",COUNTA($I$6:I1650),"")</f>
        <v>1287</v>
      </c>
      <c r="C1650" s="266" t="s">
        <v>2545</v>
      </c>
      <c r="D1650" s="93" t="s">
        <v>2830</v>
      </c>
      <c r="E1650" s="67" t="s">
        <v>2831</v>
      </c>
      <c r="F1650" s="311" t="s">
        <v>2832</v>
      </c>
      <c r="G1650" s="161" t="s">
        <v>1</v>
      </c>
      <c r="H1650" s="98">
        <v>9</v>
      </c>
      <c r="I1650" s="4">
        <v>0</v>
      </c>
      <c r="J1650" s="62">
        <f t="shared" si="34"/>
        <v>0</v>
      </c>
      <c r="K1650" s="26"/>
      <c r="L1650" s="26"/>
    </row>
    <row r="1651" spans="1:12" ht="123.75" x14ac:dyDescent="0.25">
      <c r="A1651" s="58"/>
      <c r="B1651" s="58">
        <f>IF(TRIM(I1651)&lt;&gt;"",COUNTA($I$6:I1651),"")</f>
        <v>1288</v>
      </c>
      <c r="C1651" s="266" t="s">
        <v>2545</v>
      </c>
      <c r="D1651" s="93" t="s">
        <v>2833</v>
      </c>
      <c r="E1651" s="67" t="s">
        <v>2834</v>
      </c>
      <c r="F1651" s="67"/>
      <c r="G1651" s="161" t="s">
        <v>1</v>
      </c>
      <c r="H1651" s="98">
        <v>1</v>
      </c>
      <c r="I1651" s="4">
        <v>0</v>
      </c>
      <c r="J1651" s="62">
        <f t="shared" si="34"/>
        <v>0</v>
      </c>
      <c r="K1651" s="26"/>
      <c r="L1651" s="26"/>
    </row>
    <row r="1652" spans="1:12" ht="45" x14ac:dyDescent="0.25">
      <c r="A1652" s="58"/>
      <c r="B1652" s="58">
        <f>IF(TRIM(I1652)&lt;&gt;"",COUNTA($I$6:I1652),"")</f>
        <v>1289</v>
      </c>
      <c r="C1652" s="266" t="s">
        <v>2545</v>
      </c>
      <c r="D1652" s="93" t="s">
        <v>2835</v>
      </c>
      <c r="E1652" s="67" t="s">
        <v>2836</v>
      </c>
      <c r="F1652" s="67" t="s">
        <v>2837</v>
      </c>
      <c r="G1652" s="161" t="s">
        <v>1</v>
      </c>
      <c r="H1652" s="98">
        <v>7</v>
      </c>
      <c r="I1652" s="4">
        <v>0</v>
      </c>
      <c r="J1652" s="62">
        <f t="shared" si="34"/>
        <v>0</v>
      </c>
      <c r="K1652" s="26"/>
      <c r="L1652" s="26"/>
    </row>
    <row r="1653" spans="1:12" ht="33.75" x14ac:dyDescent="0.25">
      <c r="A1653" s="58"/>
      <c r="B1653" s="58">
        <f>IF(TRIM(I1653)&lt;&gt;"",COUNTA($I$6:I1653),"")</f>
        <v>1290</v>
      </c>
      <c r="C1653" s="266" t="s">
        <v>2545</v>
      </c>
      <c r="D1653" s="93" t="s">
        <v>2838</v>
      </c>
      <c r="E1653" s="67" t="s">
        <v>2794</v>
      </c>
      <c r="F1653" s="311" t="s">
        <v>2839</v>
      </c>
      <c r="G1653" s="161" t="s">
        <v>1</v>
      </c>
      <c r="H1653" s="98">
        <v>10</v>
      </c>
      <c r="I1653" s="4">
        <v>0</v>
      </c>
      <c r="J1653" s="62">
        <f t="shared" si="34"/>
        <v>0</v>
      </c>
      <c r="K1653" s="26"/>
      <c r="L1653" s="26"/>
    </row>
    <row r="1654" spans="1:12" x14ac:dyDescent="0.25">
      <c r="A1654" s="58"/>
      <c r="B1654" s="58">
        <f>IF(TRIM(I1654)&lt;&gt;"",COUNTA($I$6:I1654),"")</f>
        <v>1291</v>
      </c>
      <c r="C1654" s="266" t="s">
        <v>2545</v>
      </c>
      <c r="D1654" s="93" t="s">
        <v>2840</v>
      </c>
      <c r="E1654" s="67" t="s">
        <v>2841</v>
      </c>
      <c r="F1654" s="311"/>
      <c r="G1654" s="161" t="s">
        <v>1</v>
      </c>
      <c r="H1654" s="98">
        <v>2</v>
      </c>
      <c r="I1654" s="4">
        <v>0</v>
      </c>
      <c r="J1654" s="62">
        <f t="shared" si="34"/>
        <v>0</v>
      </c>
      <c r="K1654" s="26"/>
      <c r="L1654" s="26"/>
    </row>
    <row r="1655" spans="1:12" x14ac:dyDescent="0.25">
      <c r="A1655" s="58"/>
      <c r="B1655" s="58">
        <f>IF(TRIM(I1655)&lt;&gt;"",COUNTA($I$6:I1655),"")</f>
        <v>1292</v>
      </c>
      <c r="C1655" s="266" t="s">
        <v>2545</v>
      </c>
      <c r="D1655" s="93" t="s">
        <v>2842</v>
      </c>
      <c r="E1655" s="67" t="s">
        <v>2843</v>
      </c>
      <c r="F1655" s="311"/>
      <c r="G1655" s="161" t="s">
        <v>2</v>
      </c>
      <c r="H1655" s="98">
        <v>1</v>
      </c>
      <c r="I1655" s="4">
        <v>0</v>
      </c>
      <c r="J1655" s="62">
        <f t="shared" si="34"/>
        <v>0</v>
      </c>
      <c r="K1655" s="26"/>
      <c r="L1655" s="26"/>
    </row>
    <row r="1656" spans="1:12" ht="22.5" x14ac:dyDescent="0.25">
      <c r="A1656" s="58"/>
      <c r="B1656" s="58">
        <f>IF(TRIM(I1656)&lt;&gt;"",COUNTA($I$6:I1656),"")</f>
        <v>1293</v>
      </c>
      <c r="C1656" s="266" t="s">
        <v>2545</v>
      </c>
      <c r="D1656" s="93" t="s">
        <v>2844</v>
      </c>
      <c r="E1656" s="67" t="s">
        <v>2845</v>
      </c>
      <c r="F1656" s="311"/>
      <c r="G1656" s="161" t="s">
        <v>1</v>
      </c>
      <c r="H1656" s="98">
        <v>1</v>
      </c>
      <c r="I1656" s="4">
        <v>0</v>
      </c>
      <c r="J1656" s="62">
        <f t="shared" si="34"/>
        <v>0</v>
      </c>
      <c r="K1656" s="26"/>
      <c r="L1656" s="26"/>
    </row>
    <row r="1657" spans="1:12" ht="45" x14ac:dyDescent="0.25">
      <c r="A1657" s="58"/>
      <c r="B1657" s="58">
        <f>IF(TRIM(I1657)&lt;&gt;"",COUNTA($I$6:I1657),"")</f>
        <v>1294</v>
      </c>
      <c r="C1657" s="266" t="s">
        <v>2545</v>
      </c>
      <c r="D1657" s="93" t="s">
        <v>2846</v>
      </c>
      <c r="E1657" s="67" t="s">
        <v>2847</v>
      </c>
      <c r="F1657" s="311"/>
      <c r="G1657" s="161" t="s">
        <v>1</v>
      </c>
      <c r="H1657" s="98">
        <v>2</v>
      </c>
      <c r="I1657" s="4">
        <v>0</v>
      </c>
      <c r="J1657" s="62">
        <f t="shared" si="34"/>
        <v>0</v>
      </c>
      <c r="K1657" s="26"/>
      <c r="L1657" s="26"/>
    </row>
    <row r="1658" spans="1:12" ht="22.5" x14ac:dyDescent="0.25">
      <c r="A1658" s="58"/>
      <c r="B1658" s="58">
        <f>IF(TRIM(I1658)&lt;&gt;"",COUNTA($I$6:I1658),"")</f>
        <v>1295</v>
      </c>
      <c r="C1658" s="266" t="s">
        <v>2545</v>
      </c>
      <c r="D1658" s="93" t="s">
        <v>2848</v>
      </c>
      <c r="E1658" s="67" t="s">
        <v>2849</v>
      </c>
      <c r="F1658" s="311"/>
      <c r="G1658" s="161" t="s">
        <v>1677</v>
      </c>
      <c r="H1658" s="98">
        <v>10</v>
      </c>
      <c r="I1658" s="4">
        <v>0</v>
      </c>
      <c r="J1658" s="62">
        <f t="shared" si="34"/>
        <v>0</v>
      </c>
      <c r="K1658" s="26"/>
      <c r="L1658" s="26"/>
    </row>
    <row r="1659" spans="1:12" ht="33.75" x14ac:dyDescent="0.25">
      <c r="A1659" s="58"/>
      <c r="B1659" s="58">
        <f>IF(TRIM(I1659)&lt;&gt;"",COUNTA($I$6:I1659),"")</f>
        <v>1296</v>
      </c>
      <c r="C1659" s="266" t="s">
        <v>2545</v>
      </c>
      <c r="D1659" s="93" t="s">
        <v>2850</v>
      </c>
      <c r="E1659" s="67" t="s">
        <v>2851</v>
      </c>
      <c r="F1659" s="311" t="s">
        <v>2852</v>
      </c>
      <c r="G1659" s="161" t="s">
        <v>1725</v>
      </c>
      <c r="H1659" s="98">
        <v>1</v>
      </c>
      <c r="I1659" s="4">
        <v>0</v>
      </c>
      <c r="J1659" s="62">
        <f t="shared" si="34"/>
        <v>0</v>
      </c>
      <c r="K1659" s="26"/>
      <c r="L1659" s="26"/>
    </row>
    <row r="1660" spans="1:12" ht="33.75" x14ac:dyDescent="0.25">
      <c r="A1660" s="58"/>
      <c r="B1660" s="58">
        <f>IF(TRIM(I1660)&lt;&gt;"",COUNTA($I$6:I1660),"")</f>
        <v>1297</v>
      </c>
      <c r="C1660" s="266" t="s">
        <v>2545</v>
      </c>
      <c r="D1660" s="93" t="s">
        <v>2853</v>
      </c>
      <c r="E1660" s="67" t="s">
        <v>2854</v>
      </c>
      <c r="F1660" s="311" t="s">
        <v>2855</v>
      </c>
      <c r="G1660" s="161" t="s">
        <v>1725</v>
      </c>
      <c r="H1660" s="98">
        <v>1</v>
      </c>
      <c r="I1660" s="4">
        <v>0</v>
      </c>
      <c r="J1660" s="62">
        <f t="shared" si="34"/>
        <v>0</v>
      </c>
      <c r="K1660" s="26"/>
      <c r="L1660" s="26"/>
    </row>
    <row r="1661" spans="1:12" ht="22.5" x14ac:dyDescent="0.25">
      <c r="A1661" s="58"/>
      <c r="B1661" s="58">
        <f>IF(TRIM(I1661)&lt;&gt;"",COUNTA($I$6:I1661),"")</f>
        <v>1298</v>
      </c>
      <c r="C1661" s="266" t="s">
        <v>2545</v>
      </c>
      <c r="D1661" s="93" t="s">
        <v>2856</v>
      </c>
      <c r="E1661" s="67" t="s">
        <v>2857</v>
      </c>
      <c r="F1661" s="311" t="s">
        <v>2858</v>
      </c>
      <c r="G1661" s="161" t="s">
        <v>1725</v>
      </c>
      <c r="H1661" s="98">
        <v>1</v>
      </c>
      <c r="I1661" s="4">
        <v>0</v>
      </c>
      <c r="J1661" s="62">
        <f t="shared" si="34"/>
        <v>0</v>
      </c>
      <c r="K1661" s="26"/>
      <c r="L1661" s="26"/>
    </row>
    <row r="1662" spans="1:12" x14ac:dyDescent="0.25">
      <c r="A1662" s="46">
        <v>2</v>
      </c>
      <c r="B1662" s="46" t="str">
        <f>IF(TRIM(I1662)&lt;&gt;"",COUNTA($I$6:I1662),"")</f>
        <v/>
      </c>
      <c r="C1662" s="297" t="s">
        <v>2554</v>
      </c>
      <c r="D1662" s="47" t="s">
        <v>2555</v>
      </c>
      <c r="E1662" s="83" t="s">
        <v>2556</v>
      </c>
      <c r="F1662" s="84"/>
      <c r="G1662" s="48"/>
      <c r="H1662" s="49"/>
      <c r="I1662" s="50"/>
      <c r="J1662" s="50">
        <f>J1663+J1673+J1713+J1745</f>
        <v>0</v>
      </c>
      <c r="K1662" s="272"/>
      <c r="L1662" s="26"/>
    </row>
    <row r="1663" spans="1:12" ht="382.5" x14ac:dyDescent="0.25">
      <c r="A1663" s="53">
        <v>3</v>
      </c>
      <c r="B1663" s="53" t="str">
        <f>IF(TRIM(I1663)&lt;&gt;"",COUNTA($I$6:I1663),"")</f>
        <v/>
      </c>
      <c r="C1663" s="298" t="s">
        <v>2554</v>
      </c>
      <c r="D1663" s="111" t="s">
        <v>2557</v>
      </c>
      <c r="E1663" s="88" t="s">
        <v>36</v>
      </c>
      <c r="F1663" s="88" t="s">
        <v>3157</v>
      </c>
      <c r="G1663" s="90"/>
      <c r="H1663" s="91"/>
      <c r="I1663" s="103"/>
      <c r="J1663" s="103">
        <f>ROUND(SUM(J1664:J1672),2)</f>
        <v>0</v>
      </c>
      <c r="K1663" s="26"/>
      <c r="L1663" s="26"/>
    </row>
    <row r="1664" spans="1:12" ht="56.25" x14ac:dyDescent="0.25">
      <c r="A1664" s="58"/>
      <c r="B1664" s="58">
        <f>IF(TRIM(I1664)&lt;&gt;"",COUNTA($I$6:I1664),"")</f>
        <v>1299</v>
      </c>
      <c r="C1664" s="266" t="s">
        <v>2554</v>
      </c>
      <c r="D1664" s="93" t="s">
        <v>2859</v>
      </c>
      <c r="E1664" s="96" t="s">
        <v>2860</v>
      </c>
      <c r="F1664" s="100" t="s">
        <v>2861</v>
      </c>
      <c r="G1664" s="99" t="s">
        <v>1</v>
      </c>
      <c r="H1664" s="101">
        <v>26</v>
      </c>
      <c r="I1664" s="4">
        <v>0</v>
      </c>
      <c r="J1664" s="62">
        <f t="shared" si="34"/>
        <v>0</v>
      </c>
      <c r="K1664" s="26"/>
      <c r="L1664" s="26"/>
    </row>
    <row r="1665" spans="1:12" ht="146.25" x14ac:dyDescent="0.25">
      <c r="A1665" s="58"/>
      <c r="B1665" s="58">
        <f>IF(TRIM(I1665)&lt;&gt;"",COUNTA($I$6:I1665),"")</f>
        <v>1300</v>
      </c>
      <c r="C1665" s="266" t="s">
        <v>2554</v>
      </c>
      <c r="D1665" s="93" t="s">
        <v>2862</v>
      </c>
      <c r="E1665" s="67" t="s">
        <v>2863</v>
      </c>
      <c r="F1665" s="67" t="s">
        <v>2864</v>
      </c>
      <c r="G1665" s="161" t="s">
        <v>1</v>
      </c>
      <c r="H1665" s="98">
        <v>1</v>
      </c>
      <c r="I1665" s="3">
        <v>0</v>
      </c>
      <c r="J1665" s="62">
        <f t="shared" si="34"/>
        <v>0</v>
      </c>
      <c r="K1665" s="26"/>
      <c r="L1665" s="26"/>
    </row>
    <row r="1666" spans="1:12" ht="157.5" x14ac:dyDescent="0.25">
      <c r="A1666" s="58"/>
      <c r="B1666" s="58">
        <f>IF(TRIM(I1666)&lt;&gt;"",COUNTA($I$6:I1666),"")</f>
        <v>1301</v>
      </c>
      <c r="C1666" s="266" t="s">
        <v>2554</v>
      </c>
      <c r="D1666" s="93" t="s">
        <v>2865</v>
      </c>
      <c r="E1666" s="67" t="s">
        <v>2866</v>
      </c>
      <c r="F1666" s="67" t="s">
        <v>2867</v>
      </c>
      <c r="G1666" s="161" t="s">
        <v>1</v>
      </c>
      <c r="H1666" s="98">
        <v>4</v>
      </c>
      <c r="I1666" s="3">
        <v>0</v>
      </c>
      <c r="J1666" s="62">
        <f t="shared" si="34"/>
        <v>0</v>
      </c>
      <c r="K1666" s="26"/>
      <c r="L1666" s="26"/>
    </row>
    <row r="1667" spans="1:12" ht="123.75" x14ac:dyDescent="0.25">
      <c r="A1667" s="58"/>
      <c r="B1667" s="58">
        <f>IF(TRIM(I1667)&lt;&gt;"",COUNTA($I$6:I1667),"")</f>
        <v>1302</v>
      </c>
      <c r="C1667" s="266" t="s">
        <v>2554</v>
      </c>
      <c r="D1667" s="93" t="s">
        <v>2868</v>
      </c>
      <c r="E1667" s="67" t="s">
        <v>2869</v>
      </c>
      <c r="F1667" s="67" t="s">
        <v>2870</v>
      </c>
      <c r="G1667" s="161" t="s">
        <v>1</v>
      </c>
      <c r="H1667" s="98">
        <v>1</v>
      </c>
      <c r="I1667" s="3">
        <v>0</v>
      </c>
      <c r="J1667" s="62">
        <f t="shared" si="34"/>
        <v>0</v>
      </c>
      <c r="K1667" s="26"/>
      <c r="L1667" s="26"/>
    </row>
    <row r="1668" spans="1:12" ht="123.75" x14ac:dyDescent="0.25">
      <c r="A1668" s="58"/>
      <c r="B1668" s="58">
        <f>IF(TRIM(I1668)&lt;&gt;"",COUNTA($I$6:I1668),"")</f>
        <v>1303</v>
      </c>
      <c r="C1668" s="266" t="s">
        <v>2554</v>
      </c>
      <c r="D1668" s="93" t="s">
        <v>2871</v>
      </c>
      <c r="E1668" s="67" t="s">
        <v>2872</v>
      </c>
      <c r="F1668" s="67" t="s">
        <v>2873</v>
      </c>
      <c r="G1668" s="161" t="s">
        <v>1</v>
      </c>
      <c r="H1668" s="98">
        <v>1</v>
      </c>
      <c r="I1668" s="3">
        <v>0</v>
      </c>
      <c r="J1668" s="62">
        <f t="shared" si="34"/>
        <v>0</v>
      </c>
      <c r="K1668" s="26"/>
      <c r="L1668" s="26"/>
    </row>
    <row r="1669" spans="1:12" ht="45" x14ac:dyDescent="0.25">
      <c r="A1669" s="58"/>
      <c r="B1669" s="58">
        <f>IF(TRIM(I1669)&lt;&gt;"",COUNTA($I$6:I1669),"")</f>
        <v>1304</v>
      </c>
      <c r="C1669" s="266" t="s">
        <v>2554</v>
      </c>
      <c r="D1669" s="93" t="s">
        <v>2874</v>
      </c>
      <c r="E1669" s="67" t="s">
        <v>2875</v>
      </c>
      <c r="F1669" s="311"/>
      <c r="G1669" s="161" t="s">
        <v>1</v>
      </c>
      <c r="H1669" s="98">
        <v>2</v>
      </c>
      <c r="I1669" s="3">
        <v>0</v>
      </c>
      <c r="J1669" s="62">
        <f t="shared" si="34"/>
        <v>0</v>
      </c>
      <c r="K1669" s="26"/>
      <c r="L1669" s="26"/>
    </row>
    <row r="1670" spans="1:12" ht="45" x14ac:dyDescent="0.25">
      <c r="A1670" s="58"/>
      <c r="B1670" s="58">
        <f>IF(TRIM(I1670)&lt;&gt;"",COUNTA($I$6:I1670),"")</f>
        <v>1305</v>
      </c>
      <c r="C1670" s="266" t="s">
        <v>2554</v>
      </c>
      <c r="D1670" s="93" t="s">
        <v>2876</v>
      </c>
      <c r="E1670" s="67" t="s">
        <v>2877</v>
      </c>
      <c r="F1670" s="311"/>
      <c r="G1670" s="161" t="s">
        <v>1</v>
      </c>
      <c r="H1670" s="98">
        <v>19</v>
      </c>
      <c r="I1670" s="3">
        <v>0</v>
      </c>
      <c r="J1670" s="62">
        <f t="shared" si="34"/>
        <v>0</v>
      </c>
      <c r="K1670" s="26"/>
      <c r="L1670" s="26"/>
    </row>
    <row r="1671" spans="1:12" ht="67.5" x14ac:dyDescent="0.25">
      <c r="A1671" s="58"/>
      <c r="B1671" s="58">
        <f>IF(TRIM(I1671)&lt;&gt;"",COUNTA($I$6:I1671),"")</f>
        <v>1306</v>
      </c>
      <c r="C1671" s="266" t="s">
        <v>2554</v>
      </c>
      <c r="D1671" s="93" t="s">
        <v>2878</v>
      </c>
      <c r="E1671" s="67" t="s">
        <v>2879</v>
      </c>
      <c r="F1671" s="311"/>
      <c r="G1671" s="161" t="s">
        <v>1</v>
      </c>
      <c r="H1671" s="98">
        <v>10</v>
      </c>
      <c r="I1671" s="3">
        <v>0</v>
      </c>
      <c r="J1671" s="62">
        <f t="shared" si="34"/>
        <v>0</v>
      </c>
      <c r="K1671" s="26"/>
      <c r="L1671" s="26"/>
    </row>
    <row r="1672" spans="1:12" x14ac:dyDescent="0.25">
      <c r="A1672" s="58"/>
      <c r="B1672" s="58">
        <f>IF(TRIM(I1672)&lt;&gt;"",COUNTA($I$6:I1672),"")</f>
        <v>1307</v>
      </c>
      <c r="C1672" s="266" t="s">
        <v>2554</v>
      </c>
      <c r="D1672" s="93" t="s">
        <v>2880</v>
      </c>
      <c r="E1672" s="67" t="s">
        <v>2881</v>
      </c>
      <c r="F1672" s="311"/>
      <c r="G1672" s="161" t="s">
        <v>2</v>
      </c>
      <c r="H1672" s="98">
        <v>1</v>
      </c>
      <c r="I1672" s="3">
        <v>0</v>
      </c>
      <c r="J1672" s="62">
        <f t="shared" ref="J1672:J1735" si="35">IF(ISNUMBER(H1672),ROUND(H1672*I1672,2),"")</f>
        <v>0</v>
      </c>
      <c r="K1672" s="26"/>
      <c r="L1672" s="26"/>
    </row>
    <row r="1673" spans="1:12" ht="292.5" x14ac:dyDescent="0.25">
      <c r="A1673" s="58">
        <v>3</v>
      </c>
      <c r="B1673" s="58" t="str">
        <f>IF(TRIM(I1673)&lt;&gt;"",COUNTA($I$6:I1673),"")</f>
        <v/>
      </c>
      <c r="C1673" s="298" t="s">
        <v>2554</v>
      </c>
      <c r="D1673" s="87" t="s">
        <v>2558</v>
      </c>
      <c r="E1673" s="88" t="s">
        <v>2559</v>
      </c>
      <c r="F1673" s="95" t="s">
        <v>3158</v>
      </c>
      <c r="G1673" s="102"/>
      <c r="H1673" s="77"/>
      <c r="I1673" s="1"/>
      <c r="J1673" s="103">
        <f>ROUND(SUM(J1674:J1712),2)</f>
        <v>0</v>
      </c>
      <c r="K1673" s="26"/>
      <c r="L1673" s="26"/>
    </row>
    <row r="1674" spans="1:12" x14ac:dyDescent="0.25">
      <c r="A1674" s="58"/>
      <c r="B1674" s="58">
        <f>IF(TRIM(I1674)&lt;&gt;"",COUNTA($I$6:I1674),"")</f>
        <v>1308</v>
      </c>
      <c r="C1674" s="266" t="s">
        <v>2554</v>
      </c>
      <c r="D1674" s="93" t="s">
        <v>2882</v>
      </c>
      <c r="E1674" s="96" t="s">
        <v>2883</v>
      </c>
      <c r="F1674" s="100" t="s">
        <v>2884</v>
      </c>
      <c r="G1674" s="99" t="s">
        <v>26</v>
      </c>
      <c r="H1674" s="101">
        <v>220</v>
      </c>
      <c r="I1674" s="4">
        <v>0</v>
      </c>
      <c r="J1674" s="62">
        <f t="shared" si="35"/>
        <v>0</v>
      </c>
      <c r="K1674" s="26"/>
      <c r="L1674" s="26"/>
    </row>
    <row r="1675" spans="1:12" x14ac:dyDescent="0.25">
      <c r="A1675" s="58"/>
      <c r="B1675" s="58">
        <f>IF(TRIM(I1675)&lt;&gt;"",COUNTA($I$6:I1675),"")</f>
        <v>1309</v>
      </c>
      <c r="C1675" s="266" t="s">
        <v>2554</v>
      </c>
      <c r="D1675" s="93" t="s">
        <v>2885</v>
      </c>
      <c r="E1675" s="96" t="s">
        <v>2883</v>
      </c>
      <c r="F1675" s="96" t="s">
        <v>2886</v>
      </c>
      <c r="G1675" s="99" t="s">
        <v>26</v>
      </c>
      <c r="H1675" s="101">
        <v>190</v>
      </c>
      <c r="I1675" s="347">
        <v>0</v>
      </c>
      <c r="J1675" s="62">
        <f t="shared" si="35"/>
        <v>0</v>
      </c>
      <c r="K1675" s="26"/>
      <c r="L1675" s="26"/>
    </row>
    <row r="1676" spans="1:12" x14ac:dyDescent="0.25">
      <c r="A1676" s="58"/>
      <c r="B1676" s="58">
        <f>IF(TRIM(I1676)&lt;&gt;"",COUNTA($I$6:I1676),"")</f>
        <v>1310</v>
      </c>
      <c r="C1676" s="266" t="s">
        <v>2554</v>
      </c>
      <c r="D1676" s="93" t="s">
        <v>2887</v>
      </c>
      <c r="E1676" s="96" t="s">
        <v>2883</v>
      </c>
      <c r="F1676" s="96" t="s">
        <v>2888</v>
      </c>
      <c r="G1676" s="99" t="s">
        <v>26</v>
      </c>
      <c r="H1676" s="101">
        <v>350</v>
      </c>
      <c r="I1676" s="347">
        <v>0</v>
      </c>
      <c r="J1676" s="62">
        <f t="shared" si="35"/>
        <v>0</v>
      </c>
      <c r="K1676" s="26"/>
      <c r="L1676" s="26"/>
    </row>
    <row r="1677" spans="1:12" x14ac:dyDescent="0.25">
      <c r="A1677" s="58"/>
      <c r="B1677" s="58">
        <f>IF(TRIM(I1677)&lt;&gt;"",COUNTA($I$6:I1677),"")</f>
        <v>1311</v>
      </c>
      <c r="C1677" s="266" t="s">
        <v>2554</v>
      </c>
      <c r="D1677" s="93" t="s">
        <v>2889</v>
      </c>
      <c r="E1677" s="96" t="s">
        <v>2883</v>
      </c>
      <c r="F1677" s="96" t="s">
        <v>2890</v>
      </c>
      <c r="G1677" s="99" t="s">
        <v>26</v>
      </c>
      <c r="H1677" s="101">
        <v>1200</v>
      </c>
      <c r="I1677" s="347">
        <v>0</v>
      </c>
      <c r="J1677" s="62">
        <f t="shared" si="35"/>
        <v>0</v>
      </c>
      <c r="K1677" s="26"/>
      <c r="L1677" s="26"/>
    </row>
    <row r="1678" spans="1:12" x14ac:dyDescent="0.25">
      <c r="A1678" s="58"/>
      <c r="B1678" s="58">
        <f>IF(TRIM(I1678)&lt;&gt;"",COUNTA($I$6:I1678),"")</f>
        <v>1312</v>
      </c>
      <c r="C1678" s="266" t="s">
        <v>2554</v>
      </c>
      <c r="D1678" s="93" t="s">
        <v>2891</v>
      </c>
      <c r="E1678" s="96" t="s">
        <v>2883</v>
      </c>
      <c r="F1678" s="96" t="s">
        <v>2892</v>
      </c>
      <c r="G1678" s="99" t="s">
        <v>26</v>
      </c>
      <c r="H1678" s="101">
        <v>220</v>
      </c>
      <c r="I1678" s="347">
        <v>0</v>
      </c>
      <c r="J1678" s="62">
        <f t="shared" si="35"/>
        <v>0</v>
      </c>
      <c r="K1678" s="26"/>
      <c r="L1678" s="26"/>
    </row>
    <row r="1679" spans="1:12" x14ac:dyDescent="0.25">
      <c r="A1679" s="58"/>
      <c r="B1679" s="58">
        <f>IF(TRIM(I1679)&lt;&gt;"",COUNTA($I$6:I1679),"")</f>
        <v>1313</v>
      </c>
      <c r="C1679" s="266" t="s">
        <v>2554</v>
      </c>
      <c r="D1679" s="93" t="s">
        <v>2893</v>
      </c>
      <c r="E1679" s="96" t="s">
        <v>2883</v>
      </c>
      <c r="F1679" s="96" t="s">
        <v>2894</v>
      </c>
      <c r="G1679" s="99" t="s">
        <v>26</v>
      </c>
      <c r="H1679" s="101">
        <v>350</v>
      </c>
      <c r="I1679" s="347">
        <v>0</v>
      </c>
      <c r="J1679" s="62">
        <f t="shared" si="35"/>
        <v>0</v>
      </c>
      <c r="K1679" s="26"/>
      <c r="L1679" s="26"/>
    </row>
    <row r="1680" spans="1:12" x14ac:dyDescent="0.25">
      <c r="A1680" s="58"/>
      <c r="B1680" s="58">
        <f>IF(TRIM(I1680)&lt;&gt;"",COUNTA($I$6:I1680),"")</f>
        <v>1314</v>
      </c>
      <c r="C1680" s="266" t="s">
        <v>2554</v>
      </c>
      <c r="D1680" s="93" t="s">
        <v>2895</v>
      </c>
      <c r="E1680" s="96" t="s">
        <v>2883</v>
      </c>
      <c r="F1680" s="96" t="s">
        <v>2896</v>
      </c>
      <c r="G1680" s="99" t="s">
        <v>26</v>
      </c>
      <c r="H1680" s="101">
        <v>480</v>
      </c>
      <c r="I1680" s="347">
        <v>0</v>
      </c>
      <c r="J1680" s="62">
        <f t="shared" si="35"/>
        <v>0</v>
      </c>
      <c r="K1680" s="26"/>
      <c r="L1680" s="26"/>
    </row>
    <row r="1681" spans="1:12" x14ac:dyDescent="0.25">
      <c r="A1681" s="58"/>
      <c r="B1681" s="58">
        <f>IF(TRIM(I1681)&lt;&gt;"",COUNTA($I$6:I1681),"")</f>
        <v>1315</v>
      </c>
      <c r="C1681" s="266" t="s">
        <v>2554</v>
      </c>
      <c r="D1681" s="93" t="s">
        <v>2897</v>
      </c>
      <c r="E1681" s="96" t="s">
        <v>2883</v>
      </c>
      <c r="F1681" s="96" t="s">
        <v>2898</v>
      </c>
      <c r="G1681" s="99" t="s">
        <v>26</v>
      </c>
      <c r="H1681" s="101">
        <v>950</v>
      </c>
      <c r="I1681" s="347">
        <v>0</v>
      </c>
      <c r="J1681" s="62">
        <f t="shared" si="35"/>
        <v>0</v>
      </c>
      <c r="K1681" s="26"/>
      <c r="L1681" s="26"/>
    </row>
    <row r="1682" spans="1:12" x14ac:dyDescent="0.25">
      <c r="A1682" s="58"/>
      <c r="B1682" s="58">
        <f>IF(TRIM(I1682)&lt;&gt;"",COUNTA($I$6:I1682),"")</f>
        <v>1316</v>
      </c>
      <c r="C1682" s="266" t="s">
        <v>2554</v>
      </c>
      <c r="D1682" s="93" t="s">
        <v>2899</v>
      </c>
      <c r="E1682" s="96" t="s">
        <v>2883</v>
      </c>
      <c r="F1682" s="96" t="s">
        <v>2900</v>
      </c>
      <c r="G1682" s="99" t="s">
        <v>26</v>
      </c>
      <c r="H1682" s="101">
        <v>250</v>
      </c>
      <c r="I1682" s="347">
        <v>0</v>
      </c>
      <c r="J1682" s="62">
        <f t="shared" si="35"/>
        <v>0</v>
      </c>
      <c r="K1682" s="26"/>
      <c r="L1682" s="26"/>
    </row>
    <row r="1683" spans="1:12" x14ac:dyDescent="0.25">
      <c r="A1683" s="58"/>
      <c r="B1683" s="58">
        <f>IF(TRIM(I1683)&lt;&gt;"",COUNTA($I$6:I1683),"")</f>
        <v>1317</v>
      </c>
      <c r="C1683" s="266" t="s">
        <v>2554</v>
      </c>
      <c r="D1683" s="93" t="s">
        <v>2901</v>
      </c>
      <c r="E1683" s="67" t="s">
        <v>2883</v>
      </c>
      <c r="F1683" s="96" t="s">
        <v>2902</v>
      </c>
      <c r="G1683" s="161" t="s">
        <v>26</v>
      </c>
      <c r="H1683" s="98">
        <v>80</v>
      </c>
      <c r="I1683" s="3">
        <v>0</v>
      </c>
      <c r="J1683" s="62">
        <f t="shared" si="35"/>
        <v>0</v>
      </c>
      <c r="K1683" s="26"/>
      <c r="L1683" s="26"/>
    </row>
    <row r="1684" spans="1:12" x14ac:dyDescent="0.25">
      <c r="A1684" s="58"/>
      <c r="B1684" s="58">
        <f>IF(TRIM(I1684)&lt;&gt;"",COUNTA($I$6:I1684),"")</f>
        <v>1318</v>
      </c>
      <c r="C1684" s="266" t="s">
        <v>2554</v>
      </c>
      <c r="D1684" s="93" t="s">
        <v>2903</v>
      </c>
      <c r="E1684" s="67" t="s">
        <v>2883</v>
      </c>
      <c r="F1684" s="96" t="s">
        <v>2904</v>
      </c>
      <c r="G1684" s="161" t="s">
        <v>26</v>
      </c>
      <c r="H1684" s="98">
        <v>80</v>
      </c>
      <c r="I1684" s="3">
        <v>0</v>
      </c>
      <c r="J1684" s="62">
        <f t="shared" si="35"/>
        <v>0</v>
      </c>
      <c r="K1684" s="26"/>
      <c r="L1684" s="26"/>
    </row>
    <row r="1685" spans="1:12" x14ac:dyDescent="0.25">
      <c r="A1685" s="58"/>
      <c r="B1685" s="58">
        <f>IF(TRIM(I1685)&lt;&gt;"",COUNTA($I$6:I1685),"")</f>
        <v>1319</v>
      </c>
      <c r="C1685" s="266" t="s">
        <v>2554</v>
      </c>
      <c r="D1685" s="93" t="s">
        <v>2905</v>
      </c>
      <c r="E1685" s="67" t="s">
        <v>2906</v>
      </c>
      <c r="F1685" s="96" t="s">
        <v>2907</v>
      </c>
      <c r="G1685" s="273" t="s">
        <v>26</v>
      </c>
      <c r="H1685" s="101">
        <v>120</v>
      </c>
      <c r="I1685" s="347">
        <v>0</v>
      </c>
      <c r="J1685" s="62">
        <f t="shared" si="35"/>
        <v>0</v>
      </c>
      <c r="K1685" s="26"/>
      <c r="L1685" s="26"/>
    </row>
    <row r="1686" spans="1:12" x14ac:dyDescent="0.25">
      <c r="A1686" s="58"/>
      <c r="B1686" s="58">
        <f>IF(TRIM(I1686)&lt;&gt;"",COUNTA($I$6:I1686),"")</f>
        <v>1320</v>
      </c>
      <c r="C1686" s="266" t="s">
        <v>2554</v>
      </c>
      <c r="D1686" s="93" t="s">
        <v>2908</v>
      </c>
      <c r="E1686" s="67" t="s">
        <v>2906</v>
      </c>
      <c r="F1686" s="96" t="s">
        <v>2909</v>
      </c>
      <c r="G1686" s="273" t="s">
        <v>26</v>
      </c>
      <c r="H1686" s="101">
        <v>95</v>
      </c>
      <c r="I1686" s="347">
        <v>0</v>
      </c>
      <c r="J1686" s="62">
        <f t="shared" si="35"/>
        <v>0</v>
      </c>
      <c r="K1686" s="26"/>
      <c r="L1686" s="26"/>
    </row>
    <row r="1687" spans="1:12" x14ac:dyDescent="0.25">
      <c r="A1687" s="58"/>
      <c r="B1687" s="58">
        <f>IF(TRIM(I1687)&lt;&gt;"",COUNTA($I$6:I1687),"")</f>
        <v>1321</v>
      </c>
      <c r="C1687" s="266" t="s">
        <v>2554</v>
      </c>
      <c r="D1687" s="93" t="s">
        <v>2910</v>
      </c>
      <c r="E1687" s="67" t="s">
        <v>2906</v>
      </c>
      <c r="F1687" s="96" t="s">
        <v>2911</v>
      </c>
      <c r="G1687" s="273" t="s">
        <v>26</v>
      </c>
      <c r="H1687" s="101">
        <v>55</v>
      </c>
      <c r="I1687" s="347">
        <v>0</v>
      </c>
      <c r="J1687" s="62">
        <f t="shared" si="35"/>
        <v>0</v>
      </c>
      <c r="K1687" s="26"/>
      <c r="L1687" s="26"/>
    </row>
    <row r="1688" spans="1:12" x14ac:dyDescent="0.25">
      <c r="A1688" s="58"/>
      <c r="B1688" s="58">
        <f>IF(TRIM(I1688)&lt;&gt;"",COUNTA($I$6:I1688),"")</f>
        <v>1322</v>
      </c>
      <c r="C1688" s="266" t="s">
        <v>2554</v>
      </c>
      <c r="D1688" s="93" t="s">
        <v>2912</v>
      </c>
      <c r="E1688" s="67" t="s">
        <v>2913</v>
      </c>
      <c r="F1688" s="96" t="s">
        <v>2914</v>
      </c>
      <c r="G1688" s="273" t="s">
        <v>26</v>
      </c>
      <c r="H1688" s="101">
        <v>370</v>
      </c>
      <c r="I1688" s="347">
        <v>0</v>
      </c>
      <c r="J1688" s="62">
        <f t="shared" si="35"/>
        <v>0</v>
      </c>
      <c r="K1688" s="26"/>
      <c r="L1688" s="26"/>
    </row>
    <row r="1689" spans="1:12" x14ac:dyDescent="0.25">
      <c r="A1689" s="58"/>
      <c r="B1689" s="58">
        <f>IF(TRIM(I1689)&lt;&gt;"",COUNTA($I$6:I1689),"")</f>
        <v>1323</v>
      </c>
      <c r="C1689" s="266" t="s">
        <v>2554</v>
      </c>
      <c r="D1689" s="93" t="s">
        <v>2915</v>
      </c>
      <c r="E1689" s="67" t="s">
        <v>2913</v>
      </c>
      <c r="F1689" s="96" t="s">
        <v>2916</v>
      </c>
      <c r="G1689" s="273" t="s">
        <v>26</v>
      </c>
      <c r="H1689" s="101">
        <v>280</v>
      </c>
      <c r="I1689" s="347">
        <v>0</v>
      </c>
      <c r="J1689" s="62">
        <f t="shared" si="35"/>
        <v>0</v>
      </c>
      <c r="K1689" s="26"/>
      <c r="L1689" s="26"/>
    </row>
    <row r="1690" spans="1:12" x14ac:dyDescent="0.25">
      <c r="A1690" s="58"/>
      <c r="B1690" s="58">
        <f>IF(TRIM(I1690)&lt;&gt;"",COUNTA($I$6:I1690),"")</f>
        <v>1324</v>
      </c>
      <c r="C1690" s="266" t="s">
        <v>2554</v>
      </c>
      <c r="D1690" s="93" t="s">
        <v>2917</v>
      </c>
      <c r="E1690" s="67" t="s">
        <v>2918</v>
      </c>
      <c r="F1690" s="311" t="s">
        <v>2919</v>
      </c>
      <c r="G1690" s="161" t="s">
        <v>26</v>
      </c>
      <c r="H1690" s="98">
        <v>150</v>
      </c>
      <c r="I1690" s="3">
        <v>0</v>
      </c>
      <c r="J1690" s="62">
        <f t="shared" si="35"/>
        <v>0</v>
      </c>
      <c r="K1690" s="26"/>
      <c r="L1690" s="26"/>
    </row>
    <row r="1691" spans="1:12" x14ac:dyDescent="0.25">
      <c r="A1691" s="58"/>
      <c r="B1691" s="58">
        <f>IF(TRIM(I1691)&lt;&gt;"",COUNTA($I$6:I1691),"")</f>
        <v>1325</v>
      </c>
      <c r="C1691" s="266" t="s">
        <v>2554</v>
      </c>
      <c r="D1691" s="93" t="s">
        <v>2920</v>
      </c>
      <c r="E1691" s="67" t="s">
        <v>2921</v>
      </c>
      <c r="F1691" s="96" t="s">
        <v>2919</v>
      </c>
      <c r="G1691" s="273" t="s">
        <v>26</v>
      </c>
      <c r="H1691" s="101">
        <v>3310</v>
      </c>
      <c r="I1691" s="347">
        <v>0</v>
      </c>
      <c r="J1691" s="62">
        <f t="shared" si="35"/>
        <v>0</v>
      </c>
      <c r="K1691" s="26"/>
      <c r="L1691" s="26"/>
    </row>
    <row r="1692" spans="1:12" x14ac:dyDescent="0.25">
      <c r="A1692" s="58"/>
      <c r="B1692" s="58">
        <f>IF(TRIM(I1692)&lt;&gt;"",COUNTA($I$6:I1692),"")</f>
        <v>1326</v>
      </c>
      <c r="C1692" s="266" t="s">
        <v>2554</v>
      </c>
      <c r="D1692" s="93" t="s">
        <v>2922</v>
      </c>
      <c r="E1692" s="67" t="s">
        <v>2921</v>
      </c>
      <c r="F1692" s="96" t="s">
        <v>2923</v>
      </c>
      <c r="G1692" s="273" t="s">
        <v>26</v>
      </c>
      <c r="H1692" s="101">
        <v>1200</v>
      </c>
      <c r="I1692" s="347">
        <v>0</v>
      </c>
      <c r="J1692" s="62">
        <f t="shared" si="35"/>
        <v>0</v>
      </c>
      <c r="K1692" s="26"/>
      <c r="L1692" s="26"/>
    </row>
    <row r="1693" spans="1:12" x14ac:dyDescent="0.25">
      <c r="A1693" s="58"/>
      <c r="B1693" s="58">
        <f>IF(TRIM(I1693)&lt;&gt;"",COUNTA($I$6:I1693),"")</f>
        <v>1327</v>
      </c>
      <c r="C1693" s="266" t="s">
        <v>2554</v>
      </c>
      <c r="D1693" s="93" t="s">
        <v>2924</v>
      </c>
      <c r="E1693" s="67" t="s">
        <v>2921</v>
      </c>
      <c r="F1693" s="96" t="s">
        <v>2925</v>
      </c>
      <c r="G1693" s="273" t="s">
        <v>26</v>
      </c>
      <c r="H1693" s="101">
        <v>120</v>
      </c>
      <c r="I1693" s="347">
        <v>0</v>
      </c>
      <c r="J1693" s="62">
        <f t="shared" si="35"/>
        <v>0</v>
      </c>
      <c r="K1693" s="26"/>
      <c r="L1693" s="26"/>
    </row>
    <row r="1694" spans="1:12" x14ac:dyDescent="0.25">
      <c r="A1694" s="58"/>
      <c r="B1694" s="58">
        <f>IF(TRIM(I1694)&lt;&gt;"",COUNTA($I$6:I1694),"")</f>
        <v>1328</v>
      </c>
      <c r="C1694" s="266" t="s">
        <v>2554</v>
      </c>
      <c r="D1694" s="93" t="s">
        <v>2926</v>
      </c>
      <c r="E1694" s="67" t="s">
        <v>2927</v>
      </c>
      <c r="F1694" s="311" t="s">
        <v>2928</v>
      </c>
      <c r="G1694" s="273" t="s">
        <v>26</v>
      </c>
      <c r="H1694" s="101">
        <v>390</v>
      </c>
      <c r="I1694" s="347">
        <v>0</v>
      </c>
      <c r="J1694" s="62">
        <f t="shared" si="35"/>
        <v>0</v>
      </c>
      <c r="K1694" s="26"/>
      <c r="L1694" s="26"/>
    </row>
    <row r="1695" spans="1:12" ht="33.75" x14ac:dyDescent="0.25">
      <c r="A1695" s="58"/>
      <c r="B1695" s="58">
        <f>IF(TRIM(I1695)&lt;&gt;"",COUNTA($I$6:I1695),"")</f>
        <v>1329</v>
      </c>
      <c r="C1695" s="266" t="s">
        <v>2554</v>
      </c>
      <c r="D1695" s="93" t="s">
        <v>2929</v>
      </c>
      <c r="E1695" s="67" t="s">
        <v>2930</v>
      </c>
      <c r="F1695" s="311"/>
      <c r="G1695" s="273" t="s">
        <v>1</v>
      </c>
      <c r="H1695" s="101">
        <v>9</v>
      </c>
      <c r="I1695" s="347">
        <v>0</v>
      </c>
      <c r="J1695" s="62">
        <f t="shared" si="35"/>
        <v>0</v>
      </c>
      <c r="K1695" s="26"/>
      <c r="L1695" s="26"/>
    </row>
    <row r="1696" spans="1:12" x14ac:dyDescent="0.25">
      <c r="A1696" s="58"/>
      <c r="B1696" s="58">
        <f>IF(TRIM(I1696)&lt;&gt;"",COUNTA($I$6:I1696),"")</f>
        <v>1330</v>
      </c>
      <c r="C1696" s="266" t="s">
        <v>2554</v>
      </c>
      <c r="D1696" s="93" t="s">
        <v>2931</v>
      </c>
      <c r="E1696" s="96" t="s">
        <v>2932</v>
      </c>
      <c r="F1696" s="311"/>
      <c r="G1696" s="273" t="s">
        <v>1</v>
      </c>
      <c r="H1696" s="101">
        <v>80</v>
      </c>
      <c r="I1696" s="347">
        <v>0</v>
      </c>
      <c r="J1696" s="62">
        <f t="shared" si="35"/>
        <v>0</v>
      </c>
      <c r="K1696" s="26"/>
      <c r="L1696" s="26"/>
    </row>
    <row r="1697" spans="1:12" x14ac:dyDescent="0.25">
      <c r="A1697" s="58"/>
      <c r="B1697" s="58">
        <f>IF(TRIM(I1697)&lt;&gt;"",COUNTA($I$6:I1697),"")</f>
        <v>1331</v>
      </c>
      <c r="C1697" s="266" t="s">
        <v>2554</v>
      </c>
      <c r="D1697" s="93" t="s">
        <v>2933</v>
      </c>
      <c r="E1697" s="96" t="s">
        <v>2934</v>
      </c>
      <c r="F1697" s="311"/>
      <c r="G1697" s="273" t="s">
        <v>1</v>
      </c>
      <c r="H1697" s="101">
        <v>25</v>
      </c>
      <c r="I1697" s="347">
        <v>0</v>
      </c>
      <c r="J1697" s="62">
        <f t="shared" si="35"/>
        <v>0</v>
      </c>
      <c r="K1697" s="26"/>
      <c r="L1697" s="26"/>
    </row>
    <row r="1698" spans="1:12" x14ac:dyDescent="0.25">
      <c r="A1698" s="58"/>
      <c r="B1698" s="58">
        <f>IF(TRIM(I1698)&lt;&gt;"",COUNTA($I$6:I1698),"")</f>
        <v>1332</v>
      </c>
      <c r="C1698" s="266" t="s">
        <v>2554</v>
      </c>
      <c r="D1698" s="93" t="s">
        <v>2935</v>
      </c>
      <c r="E1698" s="96" t="s">
        <v>2936</v>
      </c>
      <c r="F1698" s="311"/>
      <c r="G1698" s="273" t="s">
        <v>1</v>
      </c>
      <c r="H1698" s="101">
        <v>4</v>
      </c>
      <c r="I1698" s="347">
        <v>0</v>
      </c>
      <c r="J1698" s="62">
        <f t="shared" si="35"/>
        <v>0</v>
      </c>
      <c r="K1698" s="26"/>
      <c r="L1698" s="26"/>
    </row>
    <row r="1699" spans="1:12" ht="22.5" x14ac:dyDescent="0.25">
      <c r="A1699" s="58"/>
      <c r="B1699" s="58">
        <f>IF(TRIM(I1699)&lt;&gt;"",COUNTA($I$6:I1699),"")</f>
        <v>1333</v>
      </c>
      <c r="C1699" s="266" t="s">
        <v>2554</v>
      </c>
      <c r="D1699" s="93" t="s">
        <v>2937</v>
      </c>
      <c r="E1699" s="96" t="s">
        <v>2938</v>
      </c>
      <c r="F1699" s="311"/>
      <c r="G1699" s="273" t="s">
        <v>26</v>
      </c>
      <c r="H1699" s="101">
        <v>6</v>
      </c>
      <c r="I1699" s="347">
        <v>0</v>
      </c>
      <c r="J1699" s="62">
        <f t="shared" si="35"/>
        <v>0</v>
      </c>
      <c r="K1699" s="26"/>
      <c r="L1699" s="26"/>
    </row>
    <row r="1700" spans="1:12" x14ac:dyDescent="0.25">
      <c r="A1700" s="58"/>
      <c r="B1700" s="58">
        <f>IF(TRIM(I1700)&lt;&gt;"",COUNTA($I$6:I1700),"")</f>
        <v>1334</v>
      </c>
      <c r="C1700" s="266" t="s">
        <v>2554</v>
      </c>
      <c r="D1700" s="93" t="s">
        <v>2939</v>
      </c>
      <c r="E1700" s="67" t="s">
        <v>2940</v>
      </c>
      <c r="F1700" s="311" t="s">
        <v>2941</v>
      </c>
      <c r="G1700" s="273" t="s">
        <v>1</v>
      </c>
      <c r="H1700" s="101">
        <v>32</v>
      </c>
      <c r="I1700" s="347">
        <v>0</v>
      </c>
      <c r="J1700" s="62">
        <f t="shared" si="35"/>
        <v>0</v>
      </c>
      <c r="K1700" s="26"/>
      <c r="L1700" s="26"/>
    </row>
    <row r="1701" spans="1:12" x14ac:dyDescent="0.25">
      <c r="A1701" s="58"/>
      <c r="B1701" s="58">
        <f>IF(TRIM(I1701)&lt;&gt;"",COUNTA($I$6:I1701),"")</f>
        <v>1335</v>
      </c>
      <c r="C1701" s="266" t="s">
        <v>2554</v>
      </c>
      <c r="D1701" s="93" t="s">
        <v>2942</v>
      </c>
      <c r="E1701" s="96" t="s">
        <v>2943</v>
      </c>
      <c r="F1701" s="96" t="s">
        <v>2944</v>
      </c>
      <c r="G1701" s="273" t="s">
        <v>1</v>
      </c>
      <c r="H1701" s="101">
        <v>4</v>
      </c>
      <c r="I1701" s="347">
        <v>0</v>
      </c>
      <c r="J1701" s="62">
        <f t="shared" si="35"/>
        <v>0</v>
      </c>
      <c r="K1701" s="26"/>
      <c r="L1701" s="26"/>
    </row>
    <row r="1702" spans="1:12" x14ac:dyDescent="0.25">
      <c r="A1702" s="58"/>
      <c r="B1702" s="58">
        <f>IF(TRIM(I1702)&lt;&gt;"",COUNTA($I$6:I1702),"")</f>
        <v>1336</v>
      </c>
      <c r="C1702" s="266" t="s">
        <v>2554</v>
      </c>
      <c r="D1702" s="93" t="s">
        <v>2945</v>
      </c>
      <c r="E1702" s="96" t="s">
        <v>2946</v>
      </c>
      <c r="F1702" s="96" t="s">
        <v>2947</v>
      </c>
      <c r="G1702" s="273" t="s">
        <v>1</v>
      </c>
      <c r="H1702" s="101">
        <v>27</v>
      </c>
      <c r="I1702" s="347">
        <v>0</v>
      </c>
      <c r="J1702" s="62">
        <f t="shared" si="35"/>
        <v>0</v>
      </c>
      <c r="K1702" s="26"/>
      <c r="L1702" s="26"/>
    </row>
    <row r="1703" spans="1:12" x14ac:dyDescent="0.25">
      <c r="A1703" s="58"/>
      <c r="B1703" s="58">
        <f>IF(TRIM(I1703)&lt;&gt;"",COUNTA($I$6:I1703),"")</f>
        <v>1337</v>
      </c>
      <c r="C1703" s="266" t="s">
        <v>2554</v>
      </c>
      <c r="D1703" s="93" t="s">
        <v>2948</v>
      </c>
      <c r="E1703" s="96" t="s">
        <v>2946</v>
      </c>
      <c r="F1703" s="96" t="s">
        <v>2949</v>
      </c>
      <c r="G1703" s="273" t="s">
        <v>1</v>
      </c>
      <c r="H1703" s="101">
        <v>2</v>
      </c>
      <c r="I1703" s="347">
        <v>0</v>
      </c>
      <c r="J1703" s="62">
        <f t="shared" si="35"/>
        <v>0</v>
      </c>
      <c r="K1703" s="26"/>
      <c r="L1703" s="26"/>
    </row>
    <row r="1704" spans="1:12" x14ac:dyDescent="0.25">
      <c r="A1704" s="58"/>
      <c r="B1704" s="58">
        <f>IF(TRIM(I1704)&lt;&gt;"",COUNTA($I$6:I1704),"")</f>
        <v>1338</v>
      </c>
      <c r="C1704" s="266" t="s">
        <v>2554</v>
      </c>
      <c r="D1704" s="93" t="s">
        <v>2950</v>
      </c>
      <c r="E1704" s="96" t="s">
        <v>2951</v>
      </c>
      <c r="F1704" s="96" t="s">
        <v>2952</v>
      </c>
      <c r="G1704" s="273" t="s">
        <v>1</v>
      </c>
      <c r="H1704" s="101">
        <v>10</v>
      </c>
      <c r="I1704" s="347">
        <v>0</v>
      </c>
      <c r="J1704" s="62">
        <f t="shared" si="35"/>
        <v>0</v>
      </c>
      <c r="K1704" s="26"/>
      <c r="L1704" s="26"/>
    </row>
    <row r="1705" spans="1:12" x14ac:dyDescent="0.25">
      <c r="A1705" s="58"/>
      <c r="B1705" s="58">
        <f>IF(TRIM(I1705)&lt;&gt;"",COUNTA($I$6:I1705),"")</f>
        <v>1339</v>
      </c>
      <c r="C1705" s="266" t="s">
        <v>2554</v>
      </c>
      <c r="D1705" s="93" t="s">
        <v>2953</v>
      </c>
      <c r="E1705" s="96" t="s">
        <v>2954</v>
      </c>
      <c r="F1705" s="96" t="s">
        <v>2955</v>
      </c>
      <c r="G1705" s="273" t="s">
        <v>2</v>
      </c>
      <c r="H1705" s="101">
        <v>5</v>
      </c>
      <c r="I1705" s="347">
        <v>0</v>
      </c>
      <c r="J1705" s="62">
        <f t="shared" si="35"/>
        <v>0</v>
      </c>
      <c r="K1705" s="26"/>
      <c r="L1705" s="26"/>
    </row>
    <row r="1706" spans="1:12" x14ac:dyDescent="0.25">
      <c r="A1706" s="58"/>
      <c r="B1706" s="58">
        <f>IF(TRIM(I1706)&lt;&gt;"",COUNTA($I$6:I1706),"")</f>
        <v>1340</v>
      </c>
      <c r="C1706" s="266" t="s">
        <v>2554</v>
      </c>
      <c r="D1706" s="93" t="s">
        <v>2956</v>
      </c>
      <c r="E1706" s="96" t="s">
        <v>2957</v>
      </c>
      <c r="F1706" s="311"/>
      <c r="G1706" s="273" t="s">
        <v>1677</v>
      </c>
      <c r="H1706" s="101">
        <v>30</v>
      </c>
      <c r="I1706" s="347">
        <v>0</v>
      </c>
      <c r="J1706" s="62">
        <f t="shared" si="35"/>
        <v>0</v>
      </c>
      <c r="K1706" s="26"/>
      <c r="L1706" s="26"/>
    </row>
    <row r="1707" spans="1:12" ht="22.5" x14ac:dyDescent="0.25">
      <c r="A1707" s="58"/>
      <c r="B1707" s="58">
        <f>IF(TRIM(I1707)&lt;&gt;"",COUNTA($I$6:I1707),"")</f>
        <v>1341</v>
      </c>
      <c r="C1707" s="266" t="s">
        <v>2554</v>
      </c>
      <c r="D1707" s="93" t="s">
        <v>2958</v>
      </c>
      <c r="E1707" s="67" t="s">
        <v>2959</v>
      </c>
      <c r="F1707" s="311"/>
      <c r="G1707" s="273" t="s">
        <v>446</v>
      </c>
      <c r="H1707" s="101">
        <v>8</v>
      </c>
      <c r="I1707" s="347">
        <v>0</v>
      </c>
      <c r="J1707" s="62">
        <f t="shared" si="35"/>
        <v>0</v>
      </c>
      <c r="K1707" s="26"/>
      <c r="L1707" s="26"/>
    </row>
    <row r="1708" spans="1:12" x14ac:dyDescent="0.25">
      <c r="A1708" s="58"/>
      <c r="B1708" s="58">
        <f>IF(TRIM(I1708)&lt;&gt;"",COUNTA($I$6:I1708),"")</f>
        <v>1342</v>
      </c>
      <c r="C1708" s="266" t="s">
        <v>2554</v>
      </c>
      <c r="D1708" s="93" t="s">
        <v>2960</v>
      </c>
      <c r="E1708" s="67" t="s">
        <v>2961</v>
      </c>
      <c r="F1708" s="311"/>
      <c r="G1708" s="273" t="s">
        <v>2</v>
      </c>
      <c r="H1708" s="101">
        <v>1</v>
      </c>
      <c r="I1708" s="347">
        <v>0</v>
      </c>
      <c r="J1708" s="62">
        <f t="shared" si="35"/>
        <v>0</v>
      </c>
      <c r="K1708" s="26"/>
      <c r="L1708" s="26"/>
    </row>
    <row r="1709" spans="1:12" x14ac:dyDescent="0.25">
      <c r="A1709" s="58"/>
      <c r="B1709" s="58">
        <f>IF(TRIM(I1709)&lt;&gt;"",COUNTA($I$6:I1709),"")</f>
        <v>1343</v>
      </c>
      <c r="C1709" s="266" t="s">
        <v>2554</v>
      </c>
      <c r="D1709" s="93" t="s">
        <v>2962</v>
      </c>
      <c r="E1709" s="67" t="s">
        <v>2963</v>
      </c>
      <c r="F1709" s="311"/>
      <c r="G1709" s="273" t="s">
        <v>2</v>
      </c>
      <c r="H1709" s="101">
        <v>1</v>
      </c>
      <c r="I1709" s="347">
        <v>0</v>
      </c>
      <c r="J1709" s="62">
        <f t="shared" si="35"/>
        <v>0</v>
      </c>
      <c r="K1709" s="26"/>
      <c r="L1709" s="26"/>
    </row>
    <row r="1710" spans="1:12" x14ac:dyDescent="0.25">
      <c r="A1710" s="58"/>
      <c r="B1710" s="58">
        <f>IF(TRIM(I1710)&lt;&gt;"",COUNTA($I$6:I1710),"")</f>
        <v>1344</v>
      </c>
      <c r="C1710" s="266" t="s">
        <v>2554</v>
      </c>
      <c r="D1710" s="93" t="s">
        <v>2964</v>
      </c>
      <c r="E1710" s="96" t="s">
        <v>2965</v>
      </c>
      <c r="F1710" s="311"/>
      <c r="G1710" s="273" t="s">
        <v>1677</v>
      </c>
      <c r="H1710" s="101">
        <v>350</v>
      </c>
      <c r="I1710" s="347">
        <v>0</v>
      </c>
      <c r="J1710" s="62">
        <f t="shared" si="35"/>
        <v>0</v>
      </c>
      <c r="K1710" s="26"/>
      <c r="L1710" s="26"/>
    </row>
    <row r="1711" spans="1:12" x14ac:dyDescent="0.25">
      <c r="A1711" s="58"/>
      <c r="B1711" s="58">
        <f>IF(TRIM(I1711)&lt;&gt;"",COUNTA($I$6:I1711),"")</f>
        <v>1345</v>
      </c>
      <c r="C1711" s="266" t="s">
        <v>2554</v>
      </c>
      <c r="D1711" s="93" t="s">
        <v>2966</v>
      </c>
      <c r="E1711" s="96" t="s">
        <v>2967</v>
      </c>
      <c r="F1711" s="311"/>
      <c r="G1711" s="273" t="s">
        <v>26</v>
      </c>
      <c r="H1711" s="101">
        <v>20</v>
      </c>
      <c r="I1711" s="347">
        <v>0</v>
      </c>
      <c r="J1711" s="62">
        <f t="shared" si="35"/>
        <v>0</v>
      </c>
      <c r="K1711" s="26"/>
      <c r="L1711" s="26"/>
    </row>
    <row r="1712" spans="1:12" x14ac:dyDescent="0.25">
      <c r="A1712" s="58"/>
      <c r="B1712" s="58">
        <f>IF(TRIM(I1712)&lt;&gt;"",COUNTA($I$6:I1712),"")</f>
        <v>1346</v>
      </c>
      <c r="C1712" s="266" t="s">
        <v>2554</v>
      </c>
      <c r="D1712" s="93" t="s">
        <v>2968</v>
      </c>
      <c r="E1712" s="96" t="s">
        <v>2969</v>
      </c>
      <c r="F1712" s="311"/>
      <c r="G1712" s="273" t="s">
        <v>2</v>
      </c>
      <c r="H1712" s="101">
        <v>1</v>
      </c>
      <c r="I1712" s="347">
        <v>0</v>
      </c>
      <c r="J1712" s="62">
        <f t="shared" si="35"/>
        <v>0</v>
      </c>
      <c r="K1712" s="26"/>
      <c r="L1712" s="26"/>
    </row>
    <row r="1713" spans="1:12" ht="292.5" x14ac:dyDescent="0.25">
      <c r="A1713" s="53">
        <v>3</v>
      </c>
      <c r="B1713" s="53" t="str">
        <f>IF(TRIM(I1713)&lt;&gt;"",COUNTA($I$6:I1713),"")</f>
        <v/>
      </c>
      <c r="C1713" s="298" t="s">
        <v>2554</v>
      </c>
      <c r="D1713" s="87" t="s">
        <v>2560</v>
      </c>
      <c r="E1713" s="88" t="s">
        <v>2561</v>
      </c>
      <c r="F1713" s="95" t="s">
        <v>3158</v>
      </c>
      <c r="G1713" s="102"/>
      <c r="H1713" s="77"/>
      <c r="I1713" s="1"/>
      <c r="J1713" s="103">
        <f>ROUND(SUM(J1714:J1744),2)</f>
        <v>0</v>
      </c>
      <c r="K1713" s="26"/>
      <c r="L1713" s="26"/>
    </row>
    <row r="1714" spans="1:12" ht="45" x14ac:dyDescent="0.25">
      <c r="A1714" s="58"/>
      <c r="B1714" s="58">
        <f>IF(TRIM(I1714)&lt;&gt;"",COUNTA($I$6:I1714),"")</f>
        <v>1347</v>
      </c>
      <c r="C1714" s="266" t="s">
        <v>2554</v>
      </c>
      <c r="D1714" s="93" t="s">
        <v>2970</v>
      </c>
      <c r="E1714" s="96" t="s">
        <v>2971</v>
      </c>
      <c r="F1714" s="100"/>
      <c r="G1714" s="99" t="s">
        <v>2</v>
      </c>
      <c r="H1714" s="101">
        <v>1</v>
      </c>
      <c r="I1714" s="4">
        <v>0</v>
      </c>
      <c r="J1714" s="62">
        <f t="shared" si="35"/>
        <v>0</v>
      </c>
      <c r="K1714" s="26"/>
      <c r="L1714" s="26"/>
    </row>
    <row r="1715" spans="1:12" x14ac:dyDescent="0.25">
      <c r="A1715" s="58"/>
      <c r="B1715" s="58">
        <f>IF(TRIM(I1715)&lt;&gt;"",COUNTA($I$6:I1715),"")</f>
        <v>1348</v>
      </c>
      <c r="C1715" s="266" t="s">
        <v>2554</v>
      </c>
      <c r="D1715" s="93" t="s">
        <v>2972</v>
      </c>
      <c r="E1715" s="96" t="s">
        <v>2973</v>
      </c>
      <c r="F1715" s="96" t="s">
        <v>2974</v>
      </c>
      <c r="G1715" s="273" t="s">
        <v>1</v>
      </c>
      <c r="H1715" s="101">
        <v>1</v>
      </c>
      <c r="I1715" s="347">
        <v>0</v>
      </c>
      <c r="J1715" s="62">
        <f t="shared" si="35"/>
        <v>0</v>
      </c>
      <c r="K1715" s="26"/>
      <c r="L1715" s="26"/>
    </row>
    <row r="1716" spans="1:12" x14ac:dyDescent="0.25">
      <c r="A1716" s="58"/>
      <c r="B1716" s="58">
        <f>IF(TRIM(I1716)&lt;&gt;"",COUNTA($I$6:I1716),"")</f>
        <v>1349</v>
      </c>
      <c r="C1716" s="266" t="s">
        <v>2554</v>
      </c>
      <c r="D1716" s="93" t="s">
        <v>2975</v>
      </c>
      <c r="E1716" s="96" t="s">
        <v>2976</v>
      </c>
      <c r="F1716" s="341" t="s">
        <v>2977</v>
      </c>
      <c r="G1716" s="273" t="s">
        <v>1</v>
      </c>
      <c r="H1716" s="101">
        <v>1</v>
      </c>
      <c r="I1716" s="347">
        <v>0</v>
      </c>
      <c r="J1716" s="62">
        <f t="shared" si="35"/>
        <v>0</v>
      </c>
      <c r="K1716" s="26"/>
      <c r="L1716" s="26"/>
    </row>
    <row r="1717" spans="1:12" x14ac:dyDescent="0.25">
      <c r="A1717" s="58"/>
      <c r="B1717" s="58">
        <f>IF(TRIM(I1717)&lt;&gt;"",COUNTA($I$6:I1717),"")</f>
        <v>1350</v>
      </c>
      <c r="C1717" s="266" t="s">
        <v>2554</v>
      </c>
      <c r="D1717" s="93" t="s">
        <v>2978</v>
      </c>
      <c r="E1717" s="96" t="s">
        <v>2976</v>
      </c>
      <c r="F1717" s="341" t="s">
        <v>2979</v>
      </c>
      <c r="G1717" s="273" t="s">
        <v>1</v>
      </c>
      <c r="H1717" s="101">
        <v>9</v>
      </c>
      <c r="I1717" s="347">
        <v>0</v>
      </c>
      <c r="J1717" s="62">
        <f t="shared" si="35"/>
        <v>0</v>
      </c>
      <c r="K1717" s="26"/>
      <c r="L1717" s="26"/>
    </row>
    <row r="1718" spans="1:12" x14ac:dyDescent="0.25">
      <c r="A1718" s="58"/>
      <c r="B1718" s="58">
        <f>IF(TRIM(I1718)&lt;&gt;"",COUNTA($I$6:I1718),"")</f>
        <v>1351</v>
      </c>
      <c r="C1718" s="266" t="s">
        <v>2554</v>
      </c>
      <c r="D1718" s="93" t="s">
        <v>2980</v>
      </c>
      <c r="E1718" s="96" t="s">
        <v>2976</v>
      </c>
      <c r="F1718" s="96" t="s">
        <v>2981</v>
      </c>
      <c r="G1718" s="273" t="s">
        <v>1</v>
      </c>
      <c r="H1718" s="101">
        <v>23</v>
      </c>
      <c r="I1718" s="347">
        <v>0</v>
      </c>
      <c r="J1718" s="62">
        <f t="shared" si="35"/>
        <v>0</v>
      </c>
      <c r="K1718" s="26"/>
      <c r="L1718" s="26"/>
    </row>
    <row r="1719" spans="1:12" x14ac:dyDescent="0.25">
      <c r="A1719" s="58"/>
      <c r="B1719" s="58">
        <f>IF(TRIM(I1719)&lt;&gt;"",COUNTA($I$6:I1719),"")</f>
        <v>1352</v>
      </c>
      <c r="C1719" s="266" t="s">
        <v>2554</v>
      </c>
      <c r="D1719" s="93" t="s">
        <v>2982</v>
      </c>
      <c r="E1719" s="96" t="s">
        <v>2983</v>
      </c>
      <c r="F1719" s="96" t="s">
        <v>2981</v>
      </c>
      <c r="G1719" s="273" t="s">
        <v>1</v>
      </c>
      <c r="H1719" s="101">
        <v>2</v>
      </c>
      <c r="I1719" s="347">
        <v>0</v>
      </c>
      <c r="J1719" s="62">
        <f t="shared" si="35"/>
        <v>0</v>
      </c>
      <c r="K1719" s="26"/>
      <c r="L1719" s="26"/>
    </row>
    <row r="1720" spans="1:12" x14ac:dyDescent="0.25">
      <c r="A1720" s="58"/>
      <c r="B1720" s="58">
        <f>IF(TRIM(I1720)&lt;&gt;"",COUNTA($I$6:I1720),"")</f>
        <v>1353</v>
      </c>
      <c r="C1720" s="266" t="s">
        <v>2554</v>
      </c>
      <c r="D1720" s="93" t="s">
        <v>2984</v>
      </c>
      <c r="E1720" s="96" t="s">
        <v>2985</v>
      </c>
      <c r="F1720" s="96" t="s">
        <v>2986</v>
      </c>
      <c r="G1720" s="273" t="s">
        <v>1</v>
      </c>
      <c r="H1720" s="101">
        <v>1</v>
      </c>
      <c r="I1720" s="347">
        <v>0</v>
      </c>
      <c r="J1720" s="62">
        <f t="shared" si="35"/>
        <v>0</v>
      </c>
      <c r="K1720" s="26"/>
      <c r="L1720" s="26"/>
    </row>
    <row r="1721" spans="1:12" x14ac:dyDescent="0.25">
      <c r="A1721" s="58"/>
      <c r="B1721" s="58">
        <f>IF(TRIM(I1721)&lt;&gt;"",COUNTA($I$6:I1721),"")</f>
        <v>1354</v>
      </c>
      <c r="C1721" s="266" t="s">
        <v>2554</v>
      </c>
      <c r="D1721" s="93" t="s">
        <v>2987</v>
      </c>
      <c r="E1721" s="96" t="s">
        <v>2988</v>
      </c>
      <c r="F1721" s="96" t="s">
        <v>2989</v>
      </c>
      <c r="G1721" s="273" t="s">
        <v>1</v>
      </c>
      <c r="H1721" s="101">
        <v>1</v>
      </c>
      <c r="I1721" s="347">
        <v>0</v>
      </c>
      <c r="J1721" s="62">
        <f t="shared" si="35"/>
        <v>0</v>
      </c>
      <c r="K1721" s="26"/>
      <c r="L1721" s="26"/>
    </row>
    <row r="1722" spans="1:12" ht="22.5" x14ac:dyDescent="0.25">
      <c r="A1722" s="58"/>
      <c r="B1722" s="58">
        <f>IF(TRIM(I1722)&lt;&gt;"",COUNTA($I$6:I1722),"")</f>
        <v>1355</v>
      </c>
      <c r="C1722" s="266" t="s">
        <v>2554</v>
      </c>
      <c r="D1722" s="93" t="s">
        <v>2990</v>
      </c>
      <c r="E1722" s="96" t="s">
        <v>2991</v>
      </c>
      <c r="F1722" s="96" t="s">
        <v>2992</v>
      </c>
      <c r="G1722" s="273" t="s">
        <v>1</v>
      </c>
      <c r="H1722" s="101">
        <v>1</v>
      </c>
      <c r="I1722" s="347">
        <v>0</v>
      </c>
      <c r="J1722" s="62">
        <f t="shared" si="35"/>
        <v>0</v>
      </c>
      <c r="K1722" s="26"/>
      <c r="L1722" s="26"/>
    </row>
    <row r="1723" spans="1:12" x14ac:dyDescent="0.25">
      <c r="A1723" s="58"/>
      <c r="B1723" s="58">
        <f>IF(TRIM(I1723)&lt;&gt;"",COUNTA($I$6:I1723),"")</f>
        <v>1356</v>
      </c>
      <c r="C1723" s="266" t="s">
        <v>2554</v>
      </c>
      <c r="D1723" s="93" t="s">
        <v>2993</v>
      </c>
      <c r="E1723" s="96" t="s">
        <v>2994</v>
      </c>
      <c r="F1723" s="96" t="s">
        <v>2995</v>
      </c>
      <c r="G1723" s="273" t="s">
        <v>1</v>
      </c>
      <c r="H1723" s="101">
        <v>1</v>
      </c>
      <c r="I1723" s="347">
        <v>0</v>
      </c>
      <c r="J1723" s="62">
        <f t="shared" si="35"/>
        <v>0</v>
      </c>
      <c r="K1723" s="26"/>
      <c r="L1723" s="26"/>
    </row>
    <row r="1724" spans="1:12" x14ac:dyDescent="0.25">
      <c r="A1724" s="58"/>
      <c r="B1724" s="58">
        <f>IF(TRIM(I1724)&lt;&gt;"",COUNTA($I$6:I1724),"")</f>
        <v>1357</v>
      </c>
      <c r="C1724" s="266" t="s">
        <v>2554</v>
      </c>
      <c r="D1724" s="93" t="s">
        <v>2996</v>
      </c>
      <c r="E1724" s="96" t="s">
        <v>2997</v>
      </c>
      <c r="F1724" s="96" t="s">
        <v>2998</v>
      </c>
      <c r="G1724" s="273" t="s">
        <v>1</v>
      </c>
      <c r="H1724" s="101">
        <v>1</v>
      </c>
      <c r="I1724" s="347">
        <v>0</v>
      </c>
      <c r="J1724" s="62">
        <f t="shared" si="35"/>
        <v>0</v>
      </c>
      <c r="K1724" s="26"/>
      <c r="L1724" s="26"/>
    </row>
    <row r="1725" spans="1:12" ht="22.5" x14ac:dyDescent="0.25">
      <c r="A1725" s="58"/>
      <c r="B1725" s="58">
        <f>IF(TRIM(I1725)&lt;&gt;"",COUNTA($I$6:I1725),"")</f>
        <v>1358</v>
      </c>
      <c r="C1725" s="266" t="s">
        <v>2554</v>
      </c>
      <c r="D1725" s="93" t="s">
        <v>2999</v>
      </c>
      <c r="E1725" s="96" t="s">
        <v>3000</v>
      </c>
      <c r="F1725" s="96" t="s">
        <v>3001</v>
      </c>
      <c r="G1725" s="273" t="s">
        <v>1</v>
      </c>
      <c r="H1725" s="101">
        <v>1</v>
      </c>
      <c r="I1725" s="347">
        <v>0</v>
      </c>
      <c r="J1725" s="62">
        <f t="shared" si="35"/>
        <v>0</v>
      </c>
      <c r="K1725" s="26"/>
      <c r="L1725" s="26"/>
    </row>
    <row r="1726" spans="1:12" ht="22.5" x14ac:dyDescent="0.25">
      <c r="A1726" s="58"/>
      <c r="B1726" s="58">
        <f>IF(TRIM(I1726)&lt;&gt;"",COUNTA($I$6:I1726),"")</f>
        <v>1359</v>
      </c>
      <c r="C1726" s="266" t="s">
        <v>2554</v>
      </c>
      <c r="D1726" s="93" t="s">
        <v>3002</v>
      </c>
      <c r="E1726" s="96" t="s">
        <v>3000</v>
      </c>
      <c r="F1726" s="96" t="s">
        <v>3003</v>
      </c>
      <c r="G1726" s="273" t="s">
        <v>1</v>
      </c>
      <c r="H1726" s="101">
        <v>1</v>
      </c>
      <c r="I1726" s="347">
        <v>0</v>
      </c>
      <c r="J1726" s="62">
        <f t="shared" si="35"/>
        <v>0</v>
      </c>
      <c r="K1726" s="26"/>
      <c r="L1726" s="26"/>
    </row>
    <row r="1727" spans="1:12" x14ac:dyDescent="0.25">
      <c r="A1727" s="58"/>
      <c r="B1727" s="58">
        <f>IF(TRIM(I1727)&lt;&gt;"",COUNTA($I$6:I1727),"")</f>
        <v>1360</v>
      </c>
      <c r="C1727" s="266" t="s">
        <v>2554</v>
      </c>
      <c r="D1727" s="93" t="s">
        <v>3004</v>
      </c>
      <c r="E1727" s="96" t="s">
        <v>3005</v>
      </c>
      <c r="F1727" s="311"/>
      <c r="G1727" s="273" t="s">
        <v>1</v>
      </c>
      <c r="H1727" s="101">
        <v>2</v>
      </c>
      <c r="I1727" s="347">
        <v>0</v>
      </c>
      <c r="J1727" s="62">
        <f t="shared" si="35"/>
        <v>0</v>
      </c>
      <c r="K1727" s="26"/>
      <c r="L1727" s="26"/>
    </row>
    <row r="1728" spans="1:12" x14ac:dyDescent="0.25">
      <c r="A1728" s="58"/>
      <c r="B1728" s="58">
        <f>IF(TRIM(I1728)&lt;&gt;"",COUNTA($I$6:I1728),"")</f>
        <v>1361</v>
      </c>
      <c r="C1728" s="266" t="s">
        <v>2554</v>
      </c>
      <c r="D1728" s="93" t="s">
        <v>3006</v>
      </c>
      <c r="E1728" s="96" t="s">
        <v>3007</v>
      </c>
      <c r="F1728" s="311"/>
      <c r="G1728" s="273" t="s">
        <v>1</v>
      </c>
      <c r="H1728" s="101">
        <v>1</v>
      </c>
      <c r="I1728" s="347">
        <v>0</v>
      </c>
      <c r="J1728" s="62">
        <f t="shared" si="35"/>
        <v>0</v>
      </c>
      <c r="K1728" s="26"/>
      <c r="L1728" s="26"/>
    </row>
    <row r="1729" spans="1:12" ht="22.5" x14ac:dyDescent="0.25">
      <c r="A1729" s="58"/>
      <c r="B1729" s="58">
        <f>IF(TRIM(I1729)&lt;&gt;"",COUNTA($I$6:I1729),"")</f>
        <v>1362</v>
      </c>
      <c r="C1729" s="266" t="s">
        <v>2554</v>
      </c>
      <c r="D1729" s="93" t="s">
        <v>3008</v>
      </c>
      <c r="E1729" s="96" t="s">
        <v>3009</v>
      </c>
      <c r="F1729" s="311"/>
      <c r="G1729" s="273" t="s">
        <v>1</v>
      </c>
      <c r="H1729" s="101">
        <v>1</v>
      </c>
      <c r="I1729" s="347">
        <v>0</v>
      </c>
      <c r="J1729" s="62">
        <f t="shared" si="35"/>
        <v>0</v>
      </c>
      <c r="K1729" s="26"/>
      <c r="L1729" s="26"/>
    </row>
    <row r="1730" spans="1:12" x14ac:dyDescent="0.25">
      <c r="A1730" s="58"/>
      <c r="B1730" s="58">
        <f>IF(TRIM(I1730)&lt;&gt;"",COUNTA($I$6:I1730),"")</f>
        <v>1363</v>
      </c>
      <c r="C1730" s="266" t="s">
        <v>2554</v>
      </c>
      <c r="D1730" s="93" t="s">
        <v>3010</v>
      </c>
      <c r="E1730" s="96" t="s">
        <v>3011</v>
      </c>
      <c r="F1730" s="311"/>
      <c r="G1730" s="273" t="s">
        <v>1</v>
      </c>
      <c r="H1730" s="101">
        <v>120</v>
      </c>
      <c r="I1730" s="347">
        <v>0</v>
      </c>
      <c r="J1730" s="62">
        <f t="shared" si="35"/>
        <v>0</v>
      </c>
      <c r="K1730" s="26"/>
      <c r="L1730" s="26"/>
    </row>
    <row r="1731" spans="1:12" x14ac:dyDescent="0.25">
      <c r="A1731" s="58"/>
      <c r="B1731" s="58">
        <f>IF(TRIM(I1731)&lt;&gt;"",COUNTA($I$6:I1731),"")</f>
        <v>1364</v>
      </c>
      <c r="C1731" s="266" t="s">
        <v>2554</v>
      </c>
      <c r="D1731" s="93" t="s">
        <v>3012</v>
      </c>
      <c r="E1731" s="96" t="s">
        <v>3013</v>
      </c>
      <c r="F1731" s="311"/>
      <c r="G1731" s="273" t="s">
        <v>2</v>
      </c>
      <c r="H1731" s="101">
        <v>1</v>
      </c>
      <c r="I1731" s="347">
        <v>0</v>
      </c>
      <c r="J1731" s="62">
        <f t="shared" si="35"/>
        <v>0</v>
      </c>
      <c r="K1731" s="26"/>
      <c r="L1731" s="26"/>
    </row>
    <row r="1732" spans="1:12" x14ac:dyDescent="0.25">
      <c r="A1732" s="58"/>
      <c r="B1732" s="58">
        <f>IF(TRIM(I1732)&lt;&gt;"",COUNTA($I$6:I1732),"")</f>
        <v>1365</v>
      </c>
      <c r="C1732" s="266" t="s">
        <v>2554</v>
      </c>
      <c r="D1732" s="93" t="s">
        <v>3014</v>
      </c>
      <c r="E1732" s="96" t="s">
        <v>3015</v>
      </c>
      <c r="F1732" s="311"/>
      <c r="G1732" s="273" t="s">
        <v>2</v>
      </c>
      <c r="H1732" s="101">
        <v>1</v>
      </c>
      <c r="I1732" s="347">
        <v>0</v>
      </c>
      <c r="J1732" s="62">
        <f t="shared" si="35"/>
        <v>0</v>
      </c>
      <c r="K1732" s="26"/>
      <c r="L1732" s="26"/>
    </row>
    <row r="1733" spans="1:12" ht="33.75" x14ac:dyDescent="0.25">
      <c r="A1733" s="58"/>
      <c r="B1733" s="58">
        <f>IF(TRIM(I1733)&lt;&gt;"",COUNTA($I$6:I1733),"")</f>
        <v>1366</v>
      </c>
      <c r="C1733" s="266" t="s">
        <v>2554</v>
      </c>
      <c r="D1733" s="93" t="s">
        <v>3016</v>
      </c>
      <c r="E1733" s="96" t="s">
        <v>3017</v>
      </c>
      <c r="F1733" s="311"/>
      <c r="G1733" s="273" t="s">
        <v>2</v>
      </c>
      <c r="H1733" s="101">
        <v>1</v>
      </c>
      <c r="I1733" s="347">
        <v>0</v>
      </c>
      <c r="J1733" s="62">
        <f t="shared" si="35"/>
        <v>0</v>
      </c>
      <c r="K1733" s="26"/>
      <c r="L1733" s="26"/>
    </row>
    <row r="1734" spans="1:12" ht="22.5" x14ac:dyDescent="0.25">
      <c r="A1734" s="58"/>
      <c r="B1734" s="58">
        <f>IF(TRIM(I1734)&lt;&gt;"",COUNTA($I$6:I1734),"")</f>
        <v>1367</v>
      </c>
      <c r="C1734" s="266" t="s">
        <v>2554</v>
      </c>
      <c r="D1734" s="93" t="s">
        <v>3018</v>
      </c>
      <c r="E1734" s="96" t="s">
        <v>3019</v>
      </c>
      <c r="F1734" s="311"/>
      <c r="G1734" s="273" t="s">
        <v>1</v>
      </c>
      <c r="H1734" s="101">
        <v>1</v>
      </c>
      <c r="I1734" s="347">
        <v>0</v>
      </c>
      <c r="J1734" s="62">
        <f t="shared" si="35"/>
        <v>0</v>
      </c>
      <c r="K1734" s="26"/>
      <c r="L1734" s="26"/>
    </row>
    <row r="1735" spans="1:12" x14ac:dyDescent="0.25">
      <c r="A1735" s="58"/>
      <c r="B1735" s="58">
        <f>IF(TRIM(I1735)&lt;&gt;"",COUNTA($I$6:I1735),"")</f>
        <v>1368</v>
      </c>
      <c r="C1735" s="266" t="s">
        <v>2554</v>
      </c>
      <c r="D1735" s="93" t="s">
        <v>3020</v>
      </c>
      <c r="E1735" s="96" t="s">
        <v>3021</v>
      </c>
      <c r="F1735" s="341" t="s">
        <v>2979</v>
      </c>
      <c r="G1735" s="273" t="s">
        <v>1</v>
      </c>
      <c r="H1735" s="101">
        <v>2</v>
      </c>
      <c r="I1735" s="347">
        <v>0</v>
      </c>
      <c r="J1735" s="62">
        <f t="shared" si="35"/>
        <v>0</v>
      </c>
      <c r="K1735" s="26"/>
      <c r="L1735" s="26"/>
    </row>
    <row r="1736" spans="1:12" x14ac:dyDescent="0.25">
      <c r="A1736" s="58"/>
      <c r="B1736" s="58">
        <f>IF(TRIM(I1736)&lt;&gt;"",COUNTA($I$6:I1736),"")</f>
        <v>1369</v>
      </c>
      <c r="C1736" s="266" t="s">
        <v>2554</v>
      </c>
      <c r="D1736" s="93" t="s">
        <v>3022</v>
      </c>
      <c r="E1736" s="96" t="s">
        <v>3021</v>
      </c>
      <c r="F1736" s="96" t="s">
        <v>2981</v>
      </c>
      <c r="G1736" s="273" t="s">
        <v>1</v>
      </c>
      <c r="H1736" s="101">
        <v>16</v>
      </c>
      <c r="I1736" s="347">
        <v>0</v>
      </c>
      <c r="J1736" s="62">
        <f t="shared" ref="J1736:J1881" si="36">IF(ISNUMBER(H1736),ROUND(H1736*I1736,2),"")</f>
        <v>0</v>
      </c>
      <c r="K1736" s="26"/>
      <c r="L1736" s="26"/>
    </row>
    <row r="1737" spans="1:12" ht="45" x14ac:dyDescent="0.25">
      <c r="A1737" s="58"/>
      <c r="B1737" s="58">
        <f>IF(TRIM(I1737)&lt;&gt;"",COUNTA($I$6:I1737),"")</f>
        <v>1370</v>
      </c>
      <c r="C1737" s="266" t="s">
        <v>2554</v>
      </c>
      <c r="D1737" s="93" t="s">
        <v>3023</v>
      </c>
      <c r="E1737" s="96" t="s">
        <v>3024</v>
      </c>
      <c r="F1737" s="311"/>
      <c r="G1737" s="273" t="s">
        <v>1</v>
      </c>
      <c r="H1737" s="101">
        <v>1</v>
      </c>
      <c r="I1737" s="347">
        <v>0</v>
      </c>
      <c r="J1737" s="62">
        <f t="shared" si="36"/>
        <v>0</v>
      </c>
      <c r="K1737" s="26"/>
      <c r="L1737" s="26"/>
    </row>
    <row r="1738" spans="1:12" x14ac:dyDescent="0.25">
      <c r="A1738" s="58"/>
      <c r="B1738" s="58">
        <f>IF(TRIM(I1738)&lt;&gt;"",COUNTA($I$6:I1738),"")</f>
        <v>1371</v>
      </c>
      <c r="C1738" s="266" t="s">
        <v>2554</v>
      </c>
      <c r="D1738" s="93" t="s">
        <v>3025</v>
      </c>
      <c r="E1738" s="96" t="s">
        <v>3026</v>
      </c>
      <c r="F1738" s="311"/>
      <c r="G1738" s="273" t="s">
        <v>1</v>
      </c>
      <c r="H1738" s="101">
        <v>1</v>
      </c>
      <c r="I1738" s="347">
        <v>0</v>
      </c>
      <c r="J1738" s="62">
        <f t="shared" si="36"/>
        <v>0</v>
      </c>
      <c r="K1738" s="26"/>
      <c r="L1738" s="26"/>
    </row>
    <row r="1739" spans="1:12" ht="22.5" x14ac:dyDescent="0.25">
      <c r="A1739" s="58"/>
      <c r="B1739" s="58">
        <f>IF(TRIM(I1739)&lt;&gt;"",COUNTA($I$6:I1739),"")</f>
        <v>1372</v>
      </c>
      <c r="C1739" s="266" t="s">
        <v>2554</v>
      </c>
      <c r="D1739" s="93" t="s">
        <v>3027</v>
      </c>
      <c r="E1739" s="96" t="s">
        <v>3028</v>
      </c>
      <c r="F1739" s="311"/>
      <c r="G1739" s="273" t="s">
        <v>1</v>
      </c>
      <c r="H1739" s="101">
        <v>1</v>
      </c>
      <c r="I1739" s="347">
        <v>0</v>
      </c>
      <c r="J1739" s="62">
        <f t="shared" si="36"/>
        <v>0</v>
      </c>
      <c r="K1739" s="26"/>
      <c r="L1739" s="26"/>
    </row>
    <row r="1740" spans="1:12" x14ac:dyDescent="0.25">
      <c r="A1740" s="58"/>
      <c r="B1740" s="58">
        <f>IF(TRIM(I1740)&lt;&gt;"",COUNTA($I$6:I1740),"")</f>
        <v>1373</v>
      </c>
      <c r="C1740" s="266" t="s">
        <v>2554</v>
      </c>
      <c r="D1740" s="93" t="s">
        <v>3029</v>
      </c>
      <c r="E1740" s="96" t="s">
        <v>3030</v>
      </c>
      <c r="F1740" s="311"/>
      <c r="G1740" s="273" t="s">
        <v>1</v>
      </c>
      <c r="H1740" s="101">
        <v>100</v>
      </c>
      <c r="I1740" s="347">
        <v>0</v>
      </c>
      <c r="J1740" s="62">
        <f t="shared" si="36"/>
        <v>0</v>
      </c>
      <c r="K1740" s="26"/>
      <c r="L1740" s="26"/>
    </row>
    <row r="1741" spans="1:12" x14ac:dyDescent="0.25">
      <c r="A1741" s="58"/>
      <c r="B1741" s="58">
        <f>IF(TRIM(I1741)&lt;&gt;"",COUNTA($I$6:I1741),"")</f>
        <v>1374</v>
      </c>
      <c r="C1741" s="266" t="s">
        <v>2554</v>
      </c>
      <c r="D1741" s="93" t="s">
        <v>3031</v>
      </c>
      <c r="E1741" s="96" t="s">
        <v>3032</v>
      </c>
      <c r="F1741" s="311"/>
      <c r="G1741" s="273" t="s">
        <v>2</v>
      </c>
      <c r="H1741" s="101">
        <v>1</v>
      </c>
      <c r="I1741" s="347">
        <v>0</v>
      </c>
      <c r="J1741" s="62">
        <f t="shared" si="36"/>
        <v>0</v>
      </c>
      <c r="K1741" s="26"/>
      <c r="L1741" s="26"/>
    </row>
    <row r="1742" spans="1:12" x14ac:dyDescent="0.25">
      <c r="A1742" s="58"/>
      <c r="B1742" s="58">
        <f>IF(TRIM(I1742)&lt;&gt;"",COUNTA($I$6:I1742),"")</f>
        <v>1375</v>
      </c>
      <c r="C1742" s="266" t="s">
        <v>2554</v>
      </c>
      <c r="D1742" s="93" t="s">
        <v>3033</v>
      </c>
      <c r="E1742" s="96" t="s">
        <v>3034</v>
      </c>
      <c r="F1742" s="311"/>
      <c r="G1742" s="273" t="s">
        <v>2</v>
      </c>
      <c r="H1742" s="101">
        <v>1</v>
      </c>
      <c r="I1742" s="347">
        <v>0</v>
      </c>
      <c r="J1742" s="62">
        <f t="shared" si="36"/>
        <v>0</v>
      </c>
      <c r="K1742" s="26"/>
      <c r="L1742" s="26"/>
    </row>
    <row r="1743" spans="1:12" ht="33.75" x14ac:dyDescent="0.25">
      <c r="A1743" s="58"/>
      <c r="B1743" s="58">
        <f>IF(TRIM(I1743)&lt;&gt;"",COUNTA($I$6:I1743),"")</f>
        <v>1376</v>
      </c>
      <c r="C1743" s="266" t="s">
        <v>2554</v>
      </c>
      <c r="D1743" s="93" t="s">
        <v>3035</v>
      </c>
      <c r="E1743" s="96" t="s">
        <v>3036</v>
      </c>
      <c r="F1743" s="311"/>
      <c r="G1743" s="273" t="s">
        <v>2</v>
      </c>
      <c r="H1743" s="101">
        <v>2</v>
      </c>
      <c r="I1743" s="347">
        <v>0</v>
      </c>
      <c r="J1743" s="62">
        <f t="shared" si="36"/>
        <v>0</v>
      </c>
      <c r="K1743" s="26"/>
      <c r="L1743" s="26"/>
    </row>
    <row r="1744" spans="1:12" ht="33.75" x14ac:dyDescent="0.25">
      <c r="A1744" s="58"/>
      <c r="B1744" s="58">
        <f>IF(TRIM(I1744)&lt;&gt;"",COUNTA($I$6:I1744),"")</f>
        <v>1377</v>
      </c>
      <c r="C1744" s="266" t="s">
        <v>2554</v>
      </c>
      <c r="D1744" s="93" t="s">
        <v>3037</v>
      </c>
      <c r="E1744" s="96" t="s">
        <v>3038</v>
      </c>
      <c r="F1744" s="311"/>
      <c r="G1744" s="273" t="s">
        <v>2</v>
      </c>
      <c r="H1744" s="101">
        <v>1</v>
      </c>
      <c r="I1744" s="347">
        <v>0</v>
      </c>
      <c r="J1744" s="62">
        <f t="shared" si="36"/>
        <v>0</v>
      </c>
      <c r="K1744" s="26"/>
      <c r="L1744" s="26"/>
    </row>
    <row r="1745" spans="1:12" ht="292.5" x14ac:dyDescent="0.25">
      <c r="A1745" s="53">
        <v>3</v>
      </c>
      <c r="B1745" s="53" t="str">
        <f>IF(TRIM(I1745)&lt;&gt;"",COUNTA($I$6:I1745),"")</f>
        <v/>
      </c>
      <c r="C1745" s="298" t="s">
        <v>2554</v>
      </c>
      <c r="D1745" s="87" t="s">
        <v>2562</v>
      </c>
      <c r="E1745" s="88" t="s">
        <v>3039</v>
      </c>
      <c r="F1745" s="95" t="s">
        <v>3158</v>
      </c>
      <c r="G1745" s="102"/>
      <c r="H1745" s="77"/>
      <c r="I1745" s="1"/>
      <c r="J1745" s="1">
        <f>ROUND(SUM(J1746:J1761),2)</f>
        <v>0</v>
      </c>
      <c r="K1745" s="26"/>
      <c r="L1745" s="26"/>
    </row>
    <row r="1746" spans="1:12" ht="22.5" x14ac:dyDescent="0.25">
      <c r="A1746" s="58"/>
      <c r="B1746" s="58">
        <f>IF(TRIM(I1746)&lt;&gt;"",COUNTA($I$6:I1746),"")</f>
        <v>1378</v>
      </c>
      <c r="C1746" s="266" t="s">
        <v>2554</v>
      </c>
      <c r="D1746" s="93" t="s">
        <v>3040</v>
      </c>
      <c r="E1746" s="96" t="s">
        <v>3041</v>
      </c>
      <c r="F1746" s="106" t="s">
        <v>3042</v>
      </c>
      <c r="G1746" s="273" t="s">
        <v>1</v>
      </c>
      <c r="H1746" s="101">
        <v>1</v>
      </c>
      <c r="I1746" s="347">
        <v>0</v>
      </c>
      <c r="J1746" s="62">
        <f t="shared" si="36"/>
        <v>0</v>
      </c>
      <c r="K1746" s="26"/>
      <c r="L1746" s="26"/>
    </row>
    <row r="1747" spans="1:12" ht="22.5" x14ac:dyDescent="0.25">
      <c r="A1747" s="58"/>
      <c r="B1747" s="58">
        <f>IF(TRIM(I1747)&lt;&gt;"",COUNTA($I$6:I1747),"")</f>
        <v>1379</v>
      </c>
      <c r="C1747" s="266" t="s">
        <v>2554</v>
      </c>
      <c r="D1747" s="93" t="s">
        <v>3043</v>
      </c>
      <c r="E1747" s="96" t="s">
        <v>3044</v>
      </c>
      <c r="F1747" s="106" t="s">
        <v>3045</v>
      </c>
      <c r="G1747" s="273" t="s">
        <v>1</v>
      </c>
      <c r="H1747" s="101">
        <v>24</v>
      </c>
      <c r="I1747" s="347">
        <v>0</v>
      </c>
      <c r="J1747" s="62">
        <f t="shared" si="36"/>
        <v>0</v>
      </c>
      <c r="K1747" s="26"/>
      <c r="L1747" s="26"/>
    </row>
    <row r="1748" spans="1:12" x14ac:dyDescent="0.25">
      <c r="A1748" s="58"/>
      <c r="B1748" s="58">
        <f>IF(TRIM(I1748)&lt;&gt;"",COUNTA($I$6:I1748),"")</f>
        <v>1380</v>
      </c>
      <c r="C1748" s="266" t="s">
        <v>2554</v>
      </c>
      <c r="D1748" s="93" t="s">
        <v>3046</v>
      </c>
      <c r="E1748" s="96" t="s">
        <v>3047</v>
      </c>
      <c r="F1748" s="96" t="s">
        <v>3048</v>
      </c>
      <c r="G1748" s="273" t="s">
        <v>1</v>
      </c>
      <c r="H1748" s="101">
        <v>1</v>
      </c>
      <c r="I1748" s="347">
        <v>0</v>
      </c>
      <c r="J1748" s="62">
        <f t="shared" si="36"/>
        <v>0</v>
      </c>
      <c r="K1748" s="26"/>
      <c r="L1748" s="26"/>
    </row>
    <row r="1749" spans="1:12" ht="22.5" x14ac:dyDescent="0.25">
      <c r="A1749" s="58"/>
      <c r="B1749" s="58">
        <f>IF(TRIM(I1749)&lt;&gt;"",COUNTA($I$6:I1749),"")</f>
        <v>1381</v>
      </c>
      <c r="C1749" s="266" t="s">
        <v>2554</v>
      </c>
      <c r="D1749" s="93" t="s">
        <v>3049</v>
      </c>
      <c r="E1749" s="96" t="s">
        <v>3050</v>
      </c>
      <c r="F1749" s="100"/>
      <c r="G1749" s="273" t="s">
        <v>1</v>
      </c>
      <c r="H1749" s="101">
        <v>1</v>
      </c>
      <c r="I1749" s="347">
        <v>0</v>
      </c>
      <c r="J1749" s="62">
        <f t="shared" si="36"/>
        <v>0</v>
      </c>
      <c r="K1749" s="26"/>
      <c r="L1749" s="26"/>
    </row>
    <row r="1750" spans="1:12" ht="22.5" x14ac:dyDescent="0.25">
      <c r="A1750" s="58"/>
      <c r="B1750" s="58">
        <f>IF(TRIM(I1750)&lt;&gt;"",COUNTA($I$6:I1750),"")</f>
        <v>1382</v>
      </c>
      <c r="C1750" s="266" t="s">
        <v>2554</v>
      </c>
      <c r="D1750" s="93" t="s">
        <v>3051</v>
      </c>
      <c r="E1750" s="96" t="s">
        <v>3052</v>
      </c>
      <c r="F1750" s="100" t="s">
        <v>3053</v>
      </c>
      <c r="G1750" s="273" t="s">
        <v>1</v>
      </c>
      <c r="H1750" s="101">
        <v>2</v>
      </c>
      <c r="I1750" s="347">
        <v>0</v>
      </c>
      <c r="J1750" s="62">
        <f t="shared" si="36"/>
        <v>0</v>
      </c>
      <c r="K1750" s="26"/>
      <c r="L1750" s="26"/>
    </row>
    <row r="1751" spans="1:12" ht="22.5" x14ac:dyDescent="0.25">
      <c r="A1751" s="58"/>
      <c r="B1751" s="58">
        <f>IF(TRIM(I1751)&lt;&gt;"",COUNTA($I$6:I1751),"")</f>
        <v>1383</v>
      </c>
      <c r="C1751" s="266" t="s">
        <v>2554</v>
      </c>
      <c r="D1751" s="93" t="s">
        <v>3054</v>
      </c>
      <c r="E1751" s="96" t="s">
        <v>3055</v>
      </c>
      <c r="F1751" s="100"/>
      <c r="G1751" s="273" t="s">
        <v>26</v>
      </c>
      <c r="H1751" s="101">
        <v>80</v>
      </c>
      <c r="I1751" s="347">
        <v>0</v>
      </c>
      <c r="J1751" s="62">
        <f t="shared" si="36"/>
        <v>0</v>
      </c>
      <c r="K1751" s="26"/>
      <c r="L1751" s="26"/>
    </row>
    <row r="1752" spans="1:12" ht="22.5" x14ac:dyDescent="0.25">
      <c r="A1752" s="58"/>
      <c r="B1752" s="58">
        <f>IF(TRIM(I1752)&lt;&gt;"",COUNTA($I$6:I1752),"")</f>
        <v>1384</v>
      </c>
      <c r="C1752" s="266" t="s">
        <v>2554</v>
      </c>
      <c r="D1752" s="93" t="s">
        <v>3056</v>
      </c>
      <c r="E1752" s="96" t="s">
        <v>3057</v>
      </c>
      <c r="F1752" s="100"/>
      <c r="G1752" s="273" t="s">
        <v>1</v>
      </c>
      <c r="H1752" s="101">
        <v>34</v>
      </c>
      <c r="I1752" s="347">
        <v>0</v>
      </c>
      <c r="J1752" s="62">
        <f t="shared" si="36"/>
        <v>0</v>
      </c>
      <c r="K1752" s="26"/>
      <c r="L1752" s="26"/>
    </row>
    <row r="1753" spans="1:12" ht="22.5" x14ac:dyDescent="0.25">
      <c r="A1753" s="58"/>
      <c r="B1753" s="58">
        <f>IF(TRIM(I1753)&lt;&gt;"",COUNTA($I$6:I1753),"")</f>
        <v>1385</v>
      </c>
      <c r="C1753" s="266" t="s">
        <v>2554</v>
      </c>
      <c r="D1753" s="93" t="s">
        <v>3058</v>
      </c>
      <c r="E1753" s="96" t="s">
        <v>3059</v>
      </c>
      <c r="F1753" s="100"/>
      <c r="G1753" s="273" t="s">
        <v>2</v>
      </c>
      <c r="H1753" s="101">
        <v>1</v>
      </c>
      <c r="I1753" s="347">
        <v>0</v>
      </c>
      <c r="J1753" s="62">
        <f t="shared" si="36"/>
        <v>0</v>
      </c>
      <c r="K1753" s="26"/>
      <c r="L1753" s="26"/>
    </row>
    <row r="1754" spans="1:12" ht="22.5" x14ac:dyDescent="0.25">
      <c r="A1754" s="58"/>
      <c r="B1754" s="58">
        <f>IF(TRIM(I1754)&lt;&gt;"",COUNTA($I$6:I1754),"")</f>
        <v>1386</v>
      </c>
      <c r="C1754" s="266" t="s">
        <v>2554</v>
      </c>
      <c r="D1754" s="93" t="s">
        <v>3060</v>
      </c>
      <c r="E1754" s="96" t="s">
        <v>3061</v>
      </c>
      <c r="F1754" s="100" t="s">
        <v>3062</v>
      </c>
      <c r="G1754" s="273" t="s">
        <v>1</v>
      </c>
      <c r="H1754" s="101">
        <v>34</v>
      </c>
      <c r="I1754" s="347">
        <v>0</v>
      </c>
      <c r="J1754" s="62">
        <f t="shared" si="36"/>
        <v>0</v>
      </c>
      <c r="K1754" s="26"/>
      <c r="L1754" s="26"/>
    </row>
    <row r="1755" spans="1:12" ht="22.5" x14ac:dyDescent="0.25">
      <c r="A1755" s="58"/>
      <c r="B1755" s="58">
        <f>IF(TRIM(I1755)&lt;&gt;"",COUNTA($I$6:I1755),"")</f>
        <v>1387</v>
      </c>
      <c r="C1755" s="266" t="s">
        <v>2554</v>
      </c>
      <c r="D1755" s="93" t="s">
        <v>3063</v>
      </c>
      <c r="E1755" s="96" t="s">
        <v>3064</v>
      </c>
      <c r="F1755" s="100" t="s">
        <v>3065</v>
      </c>
      <c r="G1755" s="273" t="s">
        <v>26</v>
      </c>
      <c r="H1755" s="101">
        <v>1190</v>
      </c>
      <c r="I1755" s="347">
        <v>0</v>
      </c>
      <c r="J1755" s="62">
        <f t="shared" si="36"/>
        <v>0</v>
      </c>
      <c r="K1755" s="26"/>
      <c r="L1755" s="26"/>
    </row>
    <row r="1756" spans="1:12" ht="22.5" x14ac:dyDescent="0.25">
      <c r="A1756" s="58"/>
      <c r="B1756" s="58">
        <f>IF(TRIM(I1756)&lt;&gt;"",COUNTA($I$6:I1756),"")</f>
        <v>1388</v>
      </c>
      <c r="C1756" s="266" t="s">
        <v>2554</v>
      </c>
      <c r="D1756" s="93" t="s">
        <v>3066</v>
      </c>
      <c r="E1756" s="96" t="s">
        <v>3067</v>
      </c>
      <c r="F1756" s="311" t="s">
        <v>2919</v>
      </c>
      <c r="G1756" s="273" t="s">
        <v>26</v>
      </c>
      <c r="H1756" s="101">
        <v>1190</v>
      </c>
      <c r="I1756" s="347">
        <v>0</v>
      </c>
      <c r="J1756" s="62">
        <f t="shared" si="36"/>
        <v>0</v>
      </c>
      <c r="K1756" s="26"/>
      <c r="L1756" s="26"/>
    </row>
    <row r="1757" spans="1:12" ht="22.5" x14ac:dyDescent="0.25">
      <c r="A1757" s="58"/>
      <c r="B1757" s="58">
        <f>IF(TRIM(I1757)&lt;&gt;"",COUNTA($I$6:I1757),"")</f>
        <v>1389</v>
      </c>
      <c r="C1757" s="266" t="s">
        <v>2554</v>
      </c>
      <c r="D1757" s="93" t="s">
        <v>3068</v>
      </c>
      <c r="E1757" s="96" t="s">
        <v>3069</v>
      </c>
      <c r="F1757" s="311" t="s">
        <v>3070</v>
      </c>
      <c r="G1757" s="273" t="s">
        <v>26</v>
      </c>
      <c r="H1757" s="101">
        <v>140</v>
      </c>
      <c r="I1757" s="347">
        <v>0</v>
      </c>
      <c r="J1757" s="62">
        <f t="shared" si="36"/>
        <v>0</v>
      </c>
      <c r="K1757" s="26"/>
      <c r="L1757" s="26"/>
    </row>
    <row r="1758" spans="1:12" x14ac:dyDescent="0.25">
      <c r="A1758" s="58"/>
      <c r="B1758" s="58">
        <f>IF(TRIM(I1758)&lt;&gt;"",COUNTA($I$6:I1758),"")</f>
        <v>1390</v>
      </c>
      <c r="C1758" s="266" t="s">
        <v>2554</v>
      </c>
      <c r="D1758" s="93" t="s">
        <v>3071</v>
      </c>
      <c r="E1758" s="96" t="s">
        <v>3072</v>
      </c>
      <c r="F1758" s="311"/>
      <c r="G1758" s="273" t="s">
        <v>1677</v>
      </c>
      <c r="H1758" s="101">
        <v>190</v>
      </c>
      <c r="I1758" s="347">
        <v>0</v>
      </c>
      <c r="J1758" s="62">
        <f t="shared" si="36"/>
        <v>0</v>
      </c>
      <c r="K1758" s="26"/>
      <c r="L1758" s="26"/>
    </row>
    <row r="1759" spans="1:12" x14ac:dyDescent="0.25">
      <c r="A1759" s="58"/>
      <c r="B1759" s="58">
        <f>IF(TRIM(I1759)&lt;&gt;"",COUNTA($I$6:I1759),"")</f>
        <v>1391</v>
      </c>
      <c r="C1759" s="266" t="s">
        <v>2554</v>
      </c>
      <c r="D1759" s="93" t="s">
        <v>3073</v>
      </c>
      <c r="E1759" s="106" t="s">
        <v>3074</v>
      </c>
      <c r="F1759" s="311"/>
      <c r="G1759" s="273" t="s">
        <v>1677</v>
      </c>
      <c r="H1759" s="101">
        <v>85</v>
      </c>
      <c r="I1759" s="347">
        <v>0</v>
      </c>
      <c r="J1759" s="62">
        <f t="shared" si="36"/>
        <v>0</v>
      </c>
      <c r="K1759" s="26"/>
      <c r="L1759" s="26"/>
    </row>
    <row r="1760" spans="1:12" x14ac:dyDescent="0.25">
      <c r="A1760" s="58"/>
      <c r="B1760" s="58">
        <f>IF(TRIM(I1760)&lt;&gt;"",COUNTA($I$6:I1760),"")</f>
        <v>1392</v>
      </c>
      <c r="C1760" s="266" t="s">
        <v>2554</v>
      </c>
      <c r="D1760" s="93" t="s">
        <v>3075</v>
      </c>
      <c r="E1760" s="96" t="s">
        <v>3076</v>
      </c>
      <c r="F1760" s="311"/>
      <c r="G1760" s="273" t="s">
        <v>2</v>
      </c>
      <c r="H1760" s="101">
        <v>1</v>
      </c>
      <c r="I1760" s="347">
        <v>0</v>
      </c>
      <c r="J1760" s="62">
        <f t="shared" si="36"/>
        <v>0</v>
      </c>
      <c r="K1760" s="26"/>
      <c r="L1760" s="26"/>
    </row>
    <row r="1761" spans="1:17" x14ac:dyDescent="0.25">
      <c r="A1761" s="58"/>
      <c r="B1761" s="58">
        <f>IF(TRIM(I1761)&lt;&gt;"",COUNTA($I$6:I1761),"")</f>
        <v>1393</v>
      </c>
      <c r="C1761" s="266" t="s">
        <v>2554</v>
      </c>
      <c r="D1761" s="93" t="s">
        <v>3077</v>
      </c>
      <c r="E1761" s="106" t="s">
        <v>20</v>
      </c>
      <c r="F1761" s="311"/>
      <c r="G1761" s="273" t="s">
        <v>2</v>
      </c>
      <c r="H1761" s="101">
        <v>1</v>
      </c>
      <c r="I1761" s="347">
        <v>0</v>
      </c>
      <c r="J1761" s="62">
        <f t="shared" si="36"/>
        <v>0</v>
      </c>
      <c r="K1761" s="26"/>
      <c r="L1761" s="26"/>
    </row>
    <row r="1762" spans="1:17" x14ac:dyDescent="0.2">
      <c r="A1762" s="34">
        <v>0</v>
      </c>
      <c r="B1762" s="34" t="str">
        <f>IF(TRIM(I1762)&lt;&gt;"",COUNTA($I$6:I1762),"")</f>
        <v/>
      </c>
      <c r="C1762" s="295"/>
      <c r="D1762" s="35"/>
      <c r="E1762" s="35" t="s">
        <v>3138</v>
      </c>
      <c r="F1762" s="35"/>
      <c r="G1762" s="36"/>
      <c r="H1762" s="37"/>
      <c r="I1762" s="38"/>
      <c r="J1762" s="38">
        <f>J1763</f>
        <v>0</v>
      </c>
      <c r="K1762" s="291"/>
      <c r="L1762" s="274"/>
      <c r="M1762" s="275"/>
      <c r="N1762" s="275"/>
      <c r="O1762" s="275"/>
      <c r="P1762" s="275"/>
      <c r="Q1762" s="275"/>
    </row>
    <row r="1763" spans="1:17" x14ac:dyDescent="0.25">
      <c r="A1763" s="46">
        <v>2</v>
      </c>
      <c r="B1763" s="46"/>
      <c r="C1763" s="297" t="s">
        <v>1477</v>
      </c>
      <c r="D1763" s="47" t="s">
        <v>1479</v>
      </c>
      <c r="E1763" s="83" t="s">
        <v>2518</v>
      </c>
      <c r="F1763" s="84"/>
      <c r="G1763" s="48"/>
      <c r="H1763" s="49"/>
      <c r="I1763" s="50"/>
      <c r="J1763" s="50">
        <f>ROUND(J1764+J1767+J1776+J1781+J1793+J1831+J1838+J1857+J1818,2)</f>
        <v>0</v>
      </c>
      <c r="K1763" s="26"/>
      <c r="L1763" s="26"/>
    </row>
    <row r="1764" spans="1:17" x14ac:dyDescent="0.25">
      <c r="A1764" s="53">
        <v>3</v>
      </c>
      <c r="B1764" s="53"/>
      <c r="C1764" s="298" t="s">
        <v>1477</v>
      </c>
      <c r="D1764" s="87" t="s">
        <v>273</v>
      </c>
      <c r="E1764" s="88" t="s">
        <v>274</v>
      </c>
      <c r="F1764" s="95"/>
      <c r="G1764" s="102"/>
      <c r="H1764" s="77"/>
      <c r="I1764" s="1"/>
      <c r="J1764" s="1">
        <f>ROUND(SUM(J1765:J1766),2)</f>
        <v>0</v>
      </c>
      <c r="K1764" s="26"/>
      <c r="L1764" s="26"/>
    </row>
    <row r="1765" spans="1:17" ht="22.5" x14ac:dyDescent="0.25">
      <c r="A1765" s="358"/>
      <c r="B1765" s="358"/>
      <c r="C1765" s="359" t="s">
        <v>1477</v>
      </c>
      <c r="D1765" s="360" t="s">
        <v>1518</v>
      </c>
      <c r="E1765" s="361" t="s">
        <v>3178</v>
      </c>
      <c r="F1765" s="361"/>
      <c r="G1765" s="362" t="s">
        <v>2</v>
      </c>
      <c r="H1765" s="101">
        <v>1</v>
      </c>
      <c r="I1765" s="347">
        <v>0</v>
      </c>
      <c r="J1765" s="62">
        <f t="shared" ref="J1765:J1828" si="37">IF(ISNUMBER(H1765),ROUND(H1765*I1765,2),"")</f>
        <v>0</v>
      </c>
      <c r="K1765" s="26"/>
      <c r="L1765" s="26"/>
    </row>
    <row r="1766" spans="1:17" x14ac:dyDescent="0.25">
      <c r="A1766" s="358"/>
      <c r="B1766" s="358"/>
      <c r="C1766" s="359" t="s">
        <v>1477</v>
      </c>
      <c r="D1766" s="360" t="s">
        <v>1519</v>
      </c>
      <c r="E1766" s="363" t="s">
        <v>3179</v>
      </c>
      <c r="F1766" s="361"/>
      <c r="G1766" s="362" t="s">
        <v>2</v>
      </c>
      <c r="H1766" s="101">
        <v>1</v>
      </c>
      <c r="I1766" s="347">
        <v>0</v>
      </c>
      <c r="J1766" s="62">
        <f t="shared" si="37"/>
        <v>0</v>
      </c>
      <c r="K1766" s="26"/>
      <c r="L1766" s="26"/>
    </row>
    <row r="1767" spans="1:17" ht="56.25" x14ac:dyDescent="0.25">
      <c r="A1767" s="53">
        <v>3</v>
      </c>
      <c r="B1767" s="53"/>
      <c r="C1767" s="298" t="s">
        <v>1477</v>
      </c>
      <c r="D1767" s="87" t="s">
        <v>1481</v>
      </c>
      <c r="E1767" s="88" t="s">
        <v>1482</v>
      </c>
      <c r="F1767" s="95" t="s">
        <v>3180</v>
      </c>
      <c r="G1767" s="102"/>
      <c r="H1767" s="77"/>
      <c r="I1767" s="1"/>
      <c r="J1767" s="1">
        <f>ROUND(SUM(J1768:J1775),2)</f>
        <v>0</v>
      </c>
      <c r="K1767" s="26"/>
      <c r="L1767" s="26"/>
    </row>
    <row r="1768" spans="1:17" ht="22.5" x14ac:dyDescent="0.25">
      <c r="A1768" s="358"/>
      <c r="B1768" s="358"/>
      <c r="C1768" s="359" t="s">
        <v>1477</v>
      </c>
      <c r="D1768" s="360" t="s">
        <v>1522</v>
      </c>
      <c r="E1768" s="361" t="s">
        <v>3181</v>
      </c>
      <c r="F1768" s="361"/>
      <c r="G1768" s="364" t="s">
        <v>2</v>
      </c>
      <c r="H1768" s="101">
        <v>1</v>
      </c>
      <c r="I1768" s="347">
        <v>0</v>
      </c>
      <c r="J1768" s="62">
        <f t="shared" si="37"/>
        <v>0</v>
      </c>
      <c r="K1768" s="26"/>
      <c r="L1768" s="26"/>
    </row>
    <row r="1769" spans="1:17" ht="22.5" x14ac:dyDescent="0.25">
      <c r="A1769" s="358"/>
      <c r="B1769" s="358"/>
      <c r="C1769" s="359" t="s">
        <v>1477</v>
      </c>
      <c r="D1769" s="360" t="s">
        <v>1524</v>
      </c>
      <c r="E1769" s="361" t="s">
        <v>3182</v>
      </c>
      <c r="F1769" s="361"/>
      <c r="G1769" s="364" t="s">
        <v>25</v>
      </c>
      <c r="H1769" s="101">
        <v>100</v>
      </c>
      <c r="I1769" s="347">
        <v>0</v>
      </c>
      <c r="J1769" s="62">
        <f t="shared" si="37"/>
        <v>0</v>
      </c>
      <c r="K1769" s="26"/>
      <c r="L1769" s="26"/>
    </row>
    <row r="1770" spans="1:17" x14ac:dyDescent="0.25">
      <c r="A1770" s="358"/>
      <c r="B1770" s="358"/>
      <c r="C1770" s="359" t="s">
        <v>1477</v>
      </c>
      <c r="D1770" s="360" t="s">
        <v>1526</v>
      </c>
      <c r="E1770" s="361" t="s">
        <v>3183</v>
      </c>
      <c r="F1770" s="361"/>
      <c r="G1770" s="364" t="s">
        <v>1</v>
      </c>
      <c r="H1770" s="101">
        <v>10</v>
      </c>
      <c r="I1770" s="347">
        <v>0</v>
      </c>
      <c r="J1770" s="62">
        <f t="shared" si="37"/>
        <v>0</v>
      </c>
      <c r="K1770" s="26"/>
      <c r="L1770" s="26"/>
    </row>
    <row r="1771" spans="1:17" x14ac:dyDescent="0.25">
      <c r="A1771" s="358"/>
      <c r="B1771" s="358"/>
      <c r="C1771" s="359" t="s">
        <v>1477</v>
      </c>
      <c r="D1771" s="360" t="s">
        <v>1528</v>
      </c>
      <c r="E1771" s="361" t="s">
        <v>3184</v>
      </c>
      <c r="F1771" s="361"/>
      <c r="G1771" s="365" t="s">
        <v>446</v>
      </c>
      <c r="H1771" s="101">
        <v>250</v>
      </c>
      <c r="I1771" s="347">
        <v>0</v>
      </c>
      <c r="J1771" s="62">
        <f t="shared" si="37"/>
        <v>0</v>
      </c>
      <c r="K1771" s="26"/>
      <c r="L1771" s="26"/>
    </row>
    <row r="1772" spans="1:17" x14ac:dyDescent="0.25">
      <c r="A1772" s="358"/>
      <c r="B1772" s="358"/>
      <c r="C1772" s="359" t="s">
        <v>1477</v>
      </c>
      <c r="D1772" s="360" t="s">
        <v>1531</v>
      </c>
      <c r="E1772" s="361" t="s">
        <v>3185</v>
      </c>
      <c r="F1772" s="361"/>
      <c r="G1772" s="365" t="s">
        <v>1</v>
      </c>
      <c r="H1772" s="101">
        <v>2</v>
      </c>
      <c r="I1772" s="347">
        <v>0</v>
      </c>
      <c r="J1772" s="62">
        <f t="shared" si="37"/>
        <v>0</v>
      </c>
      <c r="K1772" s="26"/>
      <c r="L1772" s="26"/>
    </row>
    <row r="1773" spans="1:17" ht="22.5" x14ac:dyDescent="0.25">
      <c r="A1773" s="358"/>
      <c r="B1773" s="358"/>
      <c r="C1773" s="359" t="s">
        <v>1477</v>
      </c>
      <c r="D1773" s="360" t="s">
        <v>1533</v>
      </c>
      <c r="E1773" s="361" t="s">
        <v>3186</v>
      </c>
      <c r="F1773" s="361"/>
      <c r="G1773" s="365" t="s">
        <v>25</v>
      </c>
      <c r="H1773" s="101">
        <v>20</v>
      </c>
      <c r="I1773" s="347">
        <v>0</v>
      </c>
      <c r="J1773" s="62">
        <f t="shared" si="37"/>
        <v>0</v>
      </c>
      <c r="K1773" s="26"/>
      <c r="L1773" s="26"/>
    </row>
    <row r="1774" spans="1:17" x14ac:dyDescent="0.25">
      <c r="A1774" s="358"/>
      <c r="B1774" s="358"/>
      <c r="C1774" s="359" t="s">
        <v>1477</v>
      </c>
      <c r="D1774" s="360" t="s">
        <v>1535</v>
      </c>
      <c r="E1774" s="361" t="s">
        <v>3187</v>
      </c>
      <c r="F1774" s="361"/>
      <c r="G1774" s="365" t="s">
        <v>446</v>
      </c>
      <c r="H1774" s="101">
        <v>525</v>
      </c>
      <c r="I1774" s="347">
        <v>0</v>
      </c>
      <c r="J1774" s="62">
        <f t="shared" si="37"/>
        <v>0</v>
      </c>
      <c r="K1774" s="26"/>
      <c r="L1774" s="26"/>
    </row>
    <row r="1775" spans="1:17" x14ac:dyDescent="0.25">
      <c r="A1775" s="358"/>
      <c r="B1775" s="358"/>
      <c r="C1775" s="359" t="s">
        <v>1477</v>
      </c>
      <c r="D1775" s="360" t="s">
        <v>2581</v>
      </c>
      <c r="E1775" s="366" t="s">
        <v>3188</v>
      </c>
      <c r="F1775" s="367"/>
      <c r="G1775" s="365" t="s">
        <v>25</v>
      </c>
      <c r="H1775" s="101">
        <v>175</v>
      </c>
      <c r="I1775" s="347">
        <v>0</v>
      </c>
      <c r="J1775" s="62">
        <f t="shared" si="37"/>
        <v>0</v>
      </c>
      <c r="K1775" s="26"/>
      <c r="L1775" s="26"/>
    </row>
    <row r="1776" spans="1:17" x14ac:dyDescent="0.25">
      <c r="A1776" s="53">
        <v>3</v>
      </c>
      <c r="B1776" s="53"/>
      <c r="C1776" s="298" t="s">
        <v>1477</v>
      </c>
      <c r="D1776" s="87" t="s">
        <v>1483</v>
      </c>
      <c r="E1776" s="88" t="s">
        <v>3189</v>
      </c>
      <c r="F1776" s="95"/>
      <c r="G1776" s="102"/>
      <c r="H1776" s="77"/>
      <c r="I1776" s="1"/>
      <c r="J1776" s="1">
        <f>ROUND(SUM(J1777:J1780),2)</f>
        <v>0</v>
      </c>
      <c r="K1776" s="26"/>
      <c r="L1776" s="26"/>
    </row>
    <row r="1777" spans="1:12" ht="22.5" x14ac:dyDescent="0.25">
      <c r="A1777" s="358"/>
      <c r="B1777" s="358"/>
      <c r="C1777" s="359" t="s">
        <v>1477</v>
      </c>
      <c r="D1777" s="360" t="s">
        <v>1538</v>
      </c>
      <c r="E1777" s="361" t="s">
        <v>3190</v>
      </c>
      <c r="F1777" s="368"/>
      <c r="G1777" s="365" t="s">
        <v>403</v>
      </c>
      <c r="H1777" s="101">
        <v>350</v>
      </c>
      <c r="I1777" s="347">
        <v>0</v>
      </c>
      <c r="J1777" s="62">
        <f t="shared" si="37"/>
        <v>0</v>
      </c>
      <c r="K1777" s="26"/>
      <c r="L1777" s="26"/>
    </row>
    <row r="1778" spans="1:12" x14ac:dyDescent="0.25">
      <c r="A1778" s="358"/>
      <c r="B1778" s="358"/>
      <c r="C1778" s="359" t="s">
        <v>1477</v>
      </c>
      <c r="D1778" s="360" t="s">
        <v>1540</v>
      </c>
      <c r="E1778" s="361" t="s">
        <v>3191</v>
      </c>
      <c r="F1778" s="368"/>
      <c r="G1778" s="365" t="s">
        <v>403</v>
      </c>
      <c r="H1778" s="101">
        <v>4937</v>
      </c>
      <c r="I1778" s="347">
        <v>0</v>
      </c>
      <c r="J1778" s="62">
        <f t="shared" si="37"/>
        <v>0</v>
      </c>
      <c r="K1778" s="26"/>
      <c r="L1778" s="26"/>
    </row>
    <row r="1779" spans="1:12" x14ac:dyDescent="0.25">
      <c r="A1779" s="358"/>
      <c r="B1779" s="358"/>
      <c r="C1779" s="359" t="s">
        <v>1477</v>
      </c>
      <c r="D1779" s="360" t="s">
        <v>1542</v>
      </c>
      <c r="E1779" s="361" t="s">
        <v>3192</v>
      </c>
      <c r="F1779" s="368"/>
      <c r="G1779" s="365" t="s">
        <v>446</v>
      </c>
      <c r="H1779" s="101">
        <v>5876</v>
      </c>
      <c r="I1779" s="347">
        <v>0</v>
      </c>
      <c r="J1779" s="62">
        <f t="shared" si="37"/>
        <v>0</v>
      </c>
      <c r="K1779" s="26"/>
      <c r="L1779" s="26"/>
    </row>
    <row r="1780" spans="1:12" ht="33.75" x14ac:dyDescent="0.25">
      <c r="A1780" s="358"/>
      <c r="B1780" s="358"/>
      <c r="C1780" s="359" t="s">
        <v>1477</v>
      </c>
      <c r="D1780" s="360" t="s">
        <v>1544</v>
      </c>
      <c r="E1780" s="361" t="s">
        <v>3193</v>
      </c>
      <c r="F1780" s="368"/>
      <c r="G1780" s="365" t="s">
        <v>403</v>
      </c>
      <c r="H1780" s="101">
        <v>5287</v>
      </c>
      <c r="I1780" s="347">
        <v>0</v>
      </c>
      <c r="J1780" s="62">
        <f t="shared" si="37"/>
        <v>0</v>
      </c>
      <c r="K1780" s="26"/>
      <c r="L1780" s="26"/>
    </row>
    <row r="1781" spans="1:12" x14ac:dyDescent="0.25">
      <c r="A1781" s="53">
        <v>3</v>
      </c>
      <c r="B1781" s="53"/>
      <c r="C1781" s="298" t="s">
        <v>1477</v>
      </c>
      <c r="D1781" s="87" t="s">
        <v>1484</v>
      </c>
      <c r="E1781" s="88" t="s">
        <v>3194</v>
      </c>
      <c r="F1781" s="95"/>
      <c r="G1781" s="102"/>
      <c r="H1781" s="77"/>
      <c r="I1781" s="1"/>
      <c r="J1781" s="1">
        <f>ROUND(SUM(J1782:J1792),2)</f>
        <v>0</v>
      </c>
      <c r="K1781" s="26"/>
      <c r="L1781" s="26"/>
    </row>
    <row r="1782" spans="1:12" x14ac:dyDescent="0.25">
      <c r="A1782" s="358"/>
      <c r="B1782" s="358"/>
      <c r="C1782" s="359" t="s">
        <v>1477</v>
      </c>
      <c r="D1782" s="360" t="s">
        <v>1569</v>
      </c>
      <c r="E1782" s="361" t="s">
        <v>3195</v>
      </c>
      <c r="F1782" s="361"/>
      <c r="G1782" s="369" t="s">
        <v>446</v>
      </c>
      <c r="H1782" s="101">
        <v>5876</v>
      </c>
      <c r="I1782" s="347">
        <v>0</v>
      </c>
      <c r="J1782" s="62">
        <f t="shared" si="37"/>
        <v>0</v>
      </c>
      <c r="K1782" s="26"/>
      <c r="L1782" s="26"/>
    </row>
    <row r="1783" spans="1:12" ht="33.75" x14ac:dyDescent="0.25">
      <c r="A1783" s="358"/>
      <c r="B1783" s="358"/>
      <c r="C1783" s="359" t="s">
        <v>1477</v>
      </c>
      <c r="D1783" s="360" t="s">
        <v>1572</v>
      </c>
      <c r="E1783" s="361" t="s">
        <v>3196</v>
      </c>
      <c r="F1783" s="361" t="s">
        <v>3197</v>
      </c>
      <c r="G1783" s="369" t="s">
        <v>403</v>
      </c>
      <c r="H1783" s="101">
        <v>2202</v>
      </c>
      <c r="I1783" s="347">
        <v>0</v>
      </c>
      <c r="J1783" s="62">
        <f t="shared" si="37"/>
        <v>0</v>
      </c>
      <c r="K1783" s="26"/>
      <c r="L1783" s="26"/>
    </row>
    <row r="1784" spans="1:12" ht="45" x14ac:dyDescent="0.25">
      <c r="A1784" s="358"/>
      <c r="B1784" s="358"/>
      <c r="C1784" s="359" t="s">
        <v>1477</v>
      </c>
      <c r="D1784" s="360" t="s">
        <v>1574</v>
      </c>
      <c r="E1784" s="361" t="s">
        <v>3198</v>
      </c>
      <c r="F1784" s="361" t="s">
        <v>3199</v>
      </c>
      <c r="G1784" s="369" t="s">
        <v>403</v>
      </c>
      <c r="H1784" s="101">
        <v>1741</v>
      </c>
      <c r="I1784" s="347">
        <v>0</v>
      </c>
      <c r="J1784" s="62">
        <f t="shared" si="37"/>
        <v>0</v>
      </c>
      <c r="K1784" s="26"/>
      <c r="L1784" s="26"/>
    </row>
    <row r="1785" spans="1:12" x14ac:dyDescent="0.25">
      <c r="A1785" s="358"/>
      <c r="B1785" s="358"/>
      <c r="C1785" s="359" t="s">
        <v>1477</v>
      </c>
      <c r="D1785" s="360" t="s">
        <v>1577</v>
      </c>
      <c r="E1785" s="361" t="s">
        <v>3200</v>
      </c>
      <c r="F1785" s="361"/>
      <c r="G1785" s="365" t="s">
        <v>446</v>
      </c>
      <c r="H1785" s="101">
        <v>5266</v>
      </c>
      <c r="I1785" s="347">
        <v>0</v>
      </c>
      <c r="J1785" s="62">
        <f t="shared" si="37"/>
        <v>0</v>
      </c>
      <c r="K1785" s="26"/>
      <c r="L1785" s="26"/>
    </row>
    <row r="1786" spans="1:12" ht="22.5" x14ac:dyDescent="0.25">
      <c r="A1786" s="358"/>
      <c r="B1786" s="358"/>
      <c r="C1786" s="359" t="s">
        <v>1477</v>
      </c>
      <c r="D1786" s="360" t="s">
        <v>1580</v>
      </c>
      <c r="E1786" s="361" t="s">
        <v>3201</v>
      </c>
      <c r="F1786" s="361"/>
      <c r="G1786" s="369" t="s">
        <v>446</v>
      </c>
      <c r="H1786" s="101">
        <v>4239</v>
      </c>
      <c r="I1786" s="347">
        <v>0</v>
      </c>
      <c r="J1786" s="62">
        <f t="shared" si="37"/>
        <v>0</v>
      </c>
      <c r="K1786" s="26"/>
      <c r="L1786" s="26"/>
    </row>
    <row r="1787" spans="1:12" ht="22.5" x14ac:dyDescent="0.25">
      <c r="A1787" s="358"/>
      <c r="B1787" s="358"/>
      <c r="C1787" s="359" t="s">
        <v>1477</v>
      </c>
      <c r="D1787" s="360" t="s">
        <v>1583</v>
      </c>
      <c r="E1787" s="361" t="s">
        <v>3202</v>
      </c>
      <c r="F1787" s="361"/>
      <c r="G1787" s="369" t="s">
        <v>446</v>
      </c>
      <c r="H1787" s="101">
        <v>4239</v>
      </c>
      <c r="I1787" s="347">
        <v>0</v>
      </c>
      <c r="J1787" s="62">
        <f t="shared" si="37"/>
        <v>0</v>
      </c>
      <c r="K1787" s="26"/>
      <c r="L1787" s="26"/>
    </row>
    <row r="1788" spans="1:12" ht="22.5" x14ac:dyDescent="0.25">
      <c r="A1788" s="358"/>
      <c r="B1788" s="358"/>
      <c r="C1788" s="359" t="s">
        <v>1477</v>
      </c>
      <c r="D1788" s="360" t="s">
        <v>1586</v>
      </c>
      <c r="E1788" s="361" t="s">
        <v>3203</v>
      </c>
      <c r="F1788" s="361"/>
      <c r="G1788" s="369" t="s">
        <v>446</v>
      </c>
      <c r="H1788" s="101">
        <v>1027</v>
      </c>
      <c r="I1788" s="347">
        <v>0</v>
      </c>
      <c r="J1788" s="62">
        <f t="shared" si="37"/>
        <v>0</v>
      </c>
      <c r="K1788" s="26"/>
      <c r="L1788" s="26"/>
    </row>
    <row r="1789" spans="1:12" x14ac:dyDescent="0.25">
      <c r="A1789" s="358"/>
      <c r="B1789" s="358"/>
      <c r="C1789" s="359" t="s">
        <v>1477</v>
      </c>
      <c r="D1789" s="360" t="s">
        <v>2630</v>
      </c>
      <c r="E1789" s="361" t="s">
        <v>3204</v>
      </c>
      <c r="F1789" s="366"/>
      <c r="G1789" s="369" t="s">
        <v>446</v>
      </c>
      <c r="H1789" s="101">
        <v>4239</v>
      </c>
      <c r="I1789" s="347">
        <v>0</v>
      </c>
      <c r="J1789" s="62">
        <f t="shared" si="37"/>
        <v>0</v>
      </c>
      <c r="K1789" s="26"/>
      <c r="L1789" s="26"/>
    </row>
    <row r="1790" spans="1:12" ht="22.5" x14ac:dyDescent="0.25">
      <c r="A1790" s="358"/>
      <c r="B1790" s="358"/>
      <c r="C1790" s="359" t="s">
        <v>1477</v>
      </c>
      <c r="D1790" s="360" t="s">
        <v>2632</v>
      </c>
      <c r="E1790" s="361" t="s">
        <v>3205</v>
      </c>
      <c r="F1790" s="361"/>
      <c r="G1790" s="369" t="s">
        <v>25</v>
      </c>
      <c r="H1790" s="101">
        <v>1087</v>
      </c>
      <c r="I1790" s="347">
        <v>0</v>
      </c>
      <c r="J1790" s="62">
        <f t="shared" si="37"/>
        <v>0</v>
      </c>
      <c r="K1790" s="26"/>
      <c r="L1790" s="26"/>
    </row>
    <row r="1791" spans="1:12" ht="22.5" x14ac:dyDescent="0.25">
      <c r="A1791" s="370"/>
      <c r="B1791" s="358"/>
      <c r="C1791" s="359" t="s">
        <v>1477</v>
      </c>
      <c r="D1791" s="360" t="s">
        <v>2634</v>
      </c>
      <c r="E1791" s="361" t="s">
        <v>3206</v>
      </c>
      <c r="F1791" s="361"/>
      <c r="G1791" s="369" t="s">
        <v>25</v>
      </c>
      <c r="H1791" s="101">
        <v>27</v>
      </c>
      <c r="I1791" s="347">
        <v>0</v>
      </c>
      <c r="J1791" s="62">
        <f t="shared" si="37"/>
        <v>0</v>
      </c>
      <c r="K1791" s="26"/>
      <c r="L1791" s="26"/>
    </row>
    <row r="1792" spans="1:12" ht="22.5" x14ac:dyDescent="0.25">
      <c r="A1792" s="358"/>
      <c r="B1792" s="358"/>
      <c r="C1792" s="359" t="s">
        <v>1477</v>
      </c>
      <c r="D1792" s="360" t="s">
        <v>2637</v>
      </c>
      <c r="E1792" s="361" t="s">
        <v>3207</v>
      </c>
      <c r="F1792" s="361"/>
      <c r="G1792" s="369" t="s">
        <v>25</v>
      </c>
      <c r="H1792" s="101">
        <v>496</v>
      </c>
      <c r="I1792" s="347">
        <v>0</v>
      </c>
      <c r="J1792" s="62">
        <f t="shared" si="37"/>
        <v>0</v>
      </c>
      <c r="K1792" s="26"/>
      <c r="L1792" s="26"/>
    </row>
    <row r="1793" spans="1:12" x14ac:dyDescent="0.25">
      <c r="A1793" s="53">
        <v>3</v>
      </c>
      <c r="B1793" s="53"/>
      <c r="C1793" s="298" t="s">
        <v>1477</v>
      </c>
      <c r="D1793" s="87" t="s">
        <v>1486</v>
      </c>
      <c r="E1793" s="88" t="s">
        <v>1487</v>
      </c>
      <c r="F1793" s="95"/>
      <c r="G1793" s="102"/>
      <c r="H1793" s="77"/>
      <c r="I1793" s="1"/>
      <c r="J1793" s="1">
        <f>ROUND(SUM(J1794:J1817),2)</f>
        <v>0</v>
      </c>
      <c r="K1793" s="26"/>
      <c r="L1793" s="26"/>
    </row>
    <row r="1794" spans="1:12" x14ac:dyDescent="0.25">
      <c r="A1794" s="358"/>
      <c r="B1794" s="358"/>
      <c r="C1794" s="359" t="s">
        <v>1477</v>
      </c>
      <c r="D1794" s="360" t="s">
        <v>1589</v>
      </c>
      <c r="E1794" s="361" t="s">
        <v>3208</v>
      </c>
      <c r="F1794" s="371"/>
      <c r="G1794" s="364" t="s">
        <v>25</v>
      </c>
      <c r="H1794" s="101">
        <v>369</v>
      </c>
      <c r="I1794" s="347">
        <v>0</v>
      </c>
      <c r="J1794" s="62">
        <f t="shared" si="37"/>
        <v>0</v>
      </c>
      <c r="K1794" s="26"/>
      <c r="L1794" s="26"/>
    </row>
    <row r="1795" spans="1:12" ht="22.5" x14ac:dyDescent="0.25">
      <c r="A1795" s="358"/>
      <c r="B1795" s="358"/>
      <c r="C1795" s="359" t="s">
        <v>1477</v>
      </c>
      <c r="D1795" s="360" t="s">
        <v>1591</v>
      </c>
      <c r="E1795" s="361" t="s">
        <v>3209</v>
      </c>
      <c r="F1795" s="371"/>
      <c r="G1795" s="364" t="s">
        <v>403</v>
      </c>
      <c r="H1795" s="101">
        <v>738</v>
      </c>
      <c r="I1795" s="347">
        <v>0</v>
      </c>
      <c r="J1795" s="62">
        <f t="shared" si="37"/>
        <v>0</v>
      </c>
      <c r="K1795" s="26"/>
      <c r="L1795" s="26"/>
    </row>
    <row r="1796" spans="1:12" ht="22.5" x14ac:dyDescent="0.25">
      <c r="A1796" s="358"/>
      <c r="B1796" s="358"/>
      <c r="C1796" s="359" t="s">
        <v>1477</v>
      </c>
      <c r="D1796" s="360" t="s">
        <v>1594</v>
      </c>
      <c r="E1796" s="361" t="s">
        <v>3210</v>
      </c>
      <c r="F1796" s="371"/>
      <c r="G1796" s="364" t="s">
        <v>403</v>
      </c>
      <c r="H1796" s="101">
        <v>30</v>
      </c>
      <c r="I1796" s="347">
        <v>0</v>
      </c>
      <c r="J1796" s="62">
        <f t="shared" si="37"/>
        <v>0</v>
      </c>
      <c r="K1796" s="26"/>
      <c r="L1796" s="26"/>
    </row>
    <row r="1797" spans="1:12" x14ac:dyDescent="0.25">
      <c r="A1797" s="358"/>
      <c r="B1797" s="358"/>
      <c r="C1797" s="359" t="s">
        <v>1477</v>
      </c>
      <c r="D1797" s="360" t="s">
        <v>1596</v>
      </c>
      <c r="E1797" s="361" t="s">
        <v>3211</v>
      </c>
      <c r="F1797" s="361"/>
      <c r="G1797" s="365" t="s">
        <v>446</v>
      </c>
      <c r="H1797" s="101">
        <v>409</v>
      </c>
      <c r="I1797" s="347">
        <v>0</v>
      </c>
      <c r="J1797" s="62">
        <f t="shared" si="37"/>
        <v>0</v>
      </c>
      <c r="K1797" s="26"/>
      <c r="L1797" s="26"/>
    </row>
    <row r="1798" spans="1:12" ht="22.5" x14ac:dyDescent="0.25">
      <c r="A1798" s="358"/>
      <c r="B1798" s="358"/>
      <c r="C1798" s="359" t="s">
        <v>1477</v>
      </c>
      <c r="D1798" s="360" t="s">
        <v>1598</v>
      </c>
      <c r="E1798" s="361" t="s">
        <v>3212</v>
      </c>
      <c r="F1798" s="361"/>
      <c r="G1798" s="364" t="s">
        <v>446</v>
      </c>
      <c r="H1798" s="101">
        <v>409</v>
      </c>
      <c r="I1798" s="347">
        <v>0</v>
      </c>
      <c r="J1798" s="62">
        <f t="shared" si="37"/>
        <v>0</v>
      </c>
      <c r="K1798" s="26"/>
      <c r="L1798" s="26"/>
    </row>
    <row r="1799" spans="1:12" ht="45" x14ac:dyDescent="0.25">
      <c r="A1799" s="358"/>
      <c r="B1799" s="358"/>
      <c r="C1799" s="359" t="s">
        <v>1477</v>
      </c>
      <c r="D1799" s="360" t="s">
        <v>1600</v>
      </c>
      <c r="E1799" s="361" t="s">
        <v>3213</v>
      </c>
      <c r="F1799" s="371"/>
      <c r="G1799" s="364" t="s">
        <v>25</v>
      </c>
      <c r="H1799" s="101">
        <v>75</v>
      </c>
      <c r="I1799" s="347">
        <v>0</v>
      </c>
      <c r="J1799" s="62">
        <f t="shared" si="37"/>
        <v>0</v>
      </c>
      <c r="K1799" s="26"/>
      <c r="L1799" s="26"/>
    </row>
    <row r="1800" spans="1:12" ht="45" x14ac:dyDescent="0.25">
      <c r="A1800" s="358"/>
      <c r="B1800" s="358"/>
      <c r="C1800" s="359" t="s">
        <v>1477</v>
      </c>
      <c r="D1800" s="360" t="s">
        <v>1602</v>
      </c>
      <c r="E1800" s="361" t="s">
        <v>3214</v>
      </c>
      <c r="F1800" s="372"/>
      <c r="G1800" s="364" t="s">
        <v>25</v>
      </c>
      <c r="H1800" s="101">
        <v>85</v>
      </c>
      <c r="I1800" s="347">
        <v>0</v>
      </c>
      <c r="J1800" s="62">
        <f t="shared" si="37"/>
        <v>0</v>
      </c>
      <c r="K1800" s="26"/>
      <c r="L1800" s="26"/>
    </row>
    <row r="1801" spans="1:12" ht="45" x14ac:dyDescent="0.25">
      <c r="A1801" s="373"/>
      <c r="B1801" s="358"/>
      <c r="C1801" s="359" t="s">
        <v>1477</v>
      </c>
      <c r="D1801" s="360" t="s">
        <v>1605</v>
      </c>
      <c r="E1801" s="361" t="s">
        <v>3215</v>
      </c>
      <c r="F1801" s="372"/>
      <c r="G1801" s="364" t="s">
        <v>25</v>
      </c>
      <c r="H1801" s="101">
        <v>209</v>
      </c>
      <c r="I1801" s="347">
        <v>0</v>
      </c>
      <c r="J1801" s="62">
        <f t="shared" si="37"/>
        <v>0</v>
      </c>
      <c r="K1801" s="26"/>
      <c r="L1801" s="26"/>
    </row>
    <row r="1802" spans="1:12" ht="22.5" x14ac:dyDescent="0.25">
      <c r="A1802" s="373"/>
      <c r="B1802" s="358"/>
      <c r="C1802" s="359" t="s">
        <v>1477</v>
      </c>
      <c r="D1802" s="360" t="s">
        <v>1608</v>
      </c>
      <c r="E1802" s="361" t="s">
        <v>3216</v>
      </c>
      <c r="F1802" s="361"/>
      <c r="G1802" s="364" t="s">
        <v>403</v>
      </c>
      <c r="H1802" s="101">
        <v>202</v>
      </c>
      <c r="I1802" s="347">
        <v>0</v>
      </c>
      <c r="J1802" s="62">
        <f t="shared" si="37"/>
        <v>0</v>
      </c>
      <c r="K1802" s="26"/>
      <c r="L1802" s="26"/>
    </row>
    <row r="1803" spans="1:12" x14ac:dyDescent="0.25">
      <c r="A1803" s="373"/>
      <c r="B1803" s="358"/>
      <c r="C1803" s="359" t="s">
        <v>1477</v>
      </c>
      <c r="D1803" s="360" t="s">
        <v>1611</v>
      </c>
      <c r="E1803" s="361" t="s">
        <v>3217</v>
      </c>
      <c r="F1803" s="361"/>
      <c r="G1803" s="364" t="s">
        <v>403</v>
      </c>
      <c r="H1803" s="101">
        <v>10</v>
      </c>
      <c r="I1803" s="347">
        <v>0</v>
      </c>
      <c r="J1803" s="62">
        <f t="shared" si="37"/>
        <v>0</v>
      </c>
      <c r="K1803" s="26"/>
      <c r="L1803" s="26"/>
    </row>
    <row r="1804" spans="1:12" ht="67.5" x14ac:dyDescent="0.25">
      <c r="A1804" s="373"/>
      <c r="B1804" s="358"/>
      <c r="C1804" s="359" t="s">
        <v>1477</v>
      </c>
      <c r="D1804" s="360" t="s">
        <v>1614</v>
      </c>
      <c r="E1804" s="361" t="s">
        <v>3218</v>
      </c>
      <c r="F1804" s="371"/>
      <c r="G1804" s="364" t="s">
        <v>1</v>
      </c>
      <c r="H1804" s="101">
        <v>1</v>
      </c>
      <c r="I1804" s="347">
        <v>0</v>
      </c>
      <c r="J1804" s="62">
        <f t="shared" si="37"/>
        <v>0</v>
      </c>
      <c r="K1804" s="26"/>
      <c r="L1804" s="26"/>
    </row>
    <row r="1805" spans="1:12" ht="67.5" x14ac:dyDescent="0.25">
      <c r="A1805" s="373"/>
      <c r="B1805" s="358"/>
      <c r="C1805" s="359" t="s">
        <v>1477</v>
      </c>
      <c r="D1805" s="360" t="s">
        <v>1616</v>
      </c>
      <c r="E1805" s="361" t="s">
        <v>3219</v>
      </c>
      <c r="F1805" s="371"/>
      <c r="G1805" s="364" t="s">
        <v>1</v>
      </c>
      <c r="H1805" s="101">
        <v>10</v>
      </c>
      <c r="I1805" s="347">
        <v>0</v>
      </c>
      <c r="J1805" s="62">
        <f t="shared" si="37"/>
        <v>0</v>
      </c>
      <c r="K1805" s="26"/>
      <c r="L1805" s="26"/>
    </row>
    <row r="1806" spans="1:12" ht="67.5" x14ac:dyDescent="0.25">
      <c r="A1806" s="373"/>
      <c r="B1806" s="358"/>
      <c r="C1806" s="359" t="s">
        <v>1477</v>
      </c>
      <c r="D1806" s="360" t="s">
        <v>1619</v>
      </c>
      <c r="E1806" s="361" t="s">
        <v>3220</v>
      </c>
      <c r="F1806" s="371"/>
      <c r="G1806" s="364" t="s">
        <v>1</v>
      </c>
      <c r="H1806" s="101">
        <v>3</v>
      </c>
      <c r="I1806" s="347">
        <v>0</v>
      </c>
      <c r="J1806" s="62">
        <f t="shared" si="37"/>
        <v>0</v>
      </c>
      <c r="K1806" s="26"/>
      <c r="L1806" s="26"/>
    </row>
    <row r="1807" spans="1:12" ht="67.5" x14ac:dyDescent="0.25">
      <c r="A1807" s="358"/>
      <c r="B1807" s="358"/>
      <c r="C1807" s="359" t="s">
        <v>1477</v>
      </c>
      <c r="D1807" s="360" t="s">
        <v>1621</v>
      </c>
      <c r="E1807" s="361" t="s">
        <v>3221</v>
      </c>
      <c r="F1807" s="372"/>
      <c r="G1807" s="364" t="s">
        <v>1</v>
      </c>
      <c r="H1807" s="101">
        <v>9</v>
      </c>
      <c r="I1807" s="347">
        <v>0</v>
      </c>
      <c r="J1807" s="62">
        <f t="shared" si="37"/>
        <v>0</v>
      </c>
      <c r="K1807" s="26"/>
      <c r="L1807" s="26"/>
    </row>
    <row r="1808" spans="1:12" ht="67.5" x14ac:dyDescent="0.25">
      <c r="A1808" s="370"/>
      <c r="B1808" s="358"/>
      <c r="C1808" s="359" t="s">
        <v>1477</v>
      </c>
      <c r="D1808" s="360" t="s">
        <v>1626</v>
      </c>
      <c r="E1808" s="361" t="s">
        <v>3222</v>
      </c>
      <c r="F1808" s="372"/>
      <c r="G1808" s="364" t="s">
        <v>1</v>
      </c>
      <c r="H1808" s="101">
        <v>6</v>
      </c>
      <c r="I1808" s="347">
        <v>0</v>
      </c>
      <c r="J1808" s="62">
        <f t="shared" si="37"/>
        <v>0</v>
      </c>
      <c r="K1808" s="26"/>
      <c r="L1808" s="26"/>
    </row>
    <row r="1809" spans="1:12" ht="78.75" x14ac:dyDescent="0.25">
      <c r="A1809" s="370"/>
      <c r="B1809" s="358"/>
      <c r="C1809" s="359" t="s">
        <v>1477</v>
      </c>
      <c r="D1809" s="360" t="s">
        <v>1629</v>
      </c>
      <c r="E1809" s="361" t="s">
        <v>3223</v>
      </c>
      <c r="F1809" s="372"/>
      <c r="G1809" s="364" t="s">
        <v>1</v>
      </c>
      <c r="H1809" s="101">
        <v>4</v>
      </c>
      <c r="I1809" s="347">
        <v>0</v>
      </c>
      <c r="J1809" s="62">
        <f t="shared" si="37"/>
        <v>0</v>
      </c>
      <c r="K1809" s="26"/>
      <c r="L1809" s="26"/>
    </row>
    <row r="1810" spans="1:12" ht="78.75" x14ac:dyDescent="0.25">
      <c r="A1810" s="374"/>
      <c r="B1810" s="358"/>
      <c r="C1810" s="359" t="s">
        <v>1477</v>
      </c>
      <c r="D1810" s="360" t="s">
        <v>3224</v>
      </c>
      <c r="E1810" s="361" t="s">
        <v>3225</v>
      </c>
      <c r="F1810" s="372"/>
      <c r="G1810" s="364" t="s">
        <v>1</v>
      </c>
      <c r="H1810" s="101">
        <v>8</v>
      </c>
      <c r="I1810" s="347">
        <v>0</v>
      </c>
      <c r="J1810" s="62">
        <f t="shared" si="37"/>
        <v>0</v>
      </c>
      <c r="K1810" s="26"/>
      <c r="L1810" s="26"/>
    </row>
    <row r="1811" spans="1:12" ht="157.5" x14ac:dyDescent="0.25">
      <c r="A1811" s="358"/>
      <c r="B1811" s="358"/>
      <c r="C1811" s="359" t="s">
        <v>1477</v>
      </c>
      <c r="D1811" s="360" t="s">
        <v>3226</v>
      </c>
      <c r="E1811" s="361" t="s">
        <v>3227</v>
      </c>
      <c r="F1811" s="372"/>
      <c r="G1811" s="364" t="s">
        <v>1</v>
      </c>
      <c r="H1811" s="101">
        <v>1</v>
      </c>
      <c r="I1811" s="347">
        <v>0</v>
      </c>
      <c r="J1811" s="62">
        <f t="shared" si="37"/>
        <v>0</v>
      </c>
      <c r="K1811" s="26"/>
      <c r="L1811" s="26"/>
    </row>
    <row r="1812" spans="1:12" ht="45" x14ac:dyDescent="0.25">
      <c r="A1812" s="358"/>
      <c r="B1812" s="358"/>
      <c r="C1812" s="359" t="s">
        <v>1477</v>
      </c>
      <c r="D1812" s="360" t="s">
        <v>3228</v>
      </c>
      <c r="E1812" s="361" t="s">
        <v>3229</v>
      </c>
      <c r="F1812" s="372"/>
      <c r="G1812" s="364" t="s">
        <v>1</v>
      </c>
      <c r="H1812" s="101">
        <v>1</v>
      </c>
      <c r="I1812" s="347">
        <v>0</v>
      </c>
      <c r="J1812" s="62">
        <f t="shared" si="37"/>
        <v>0</v>
      </c>
      <c r="K1812" s="26"/>
      <c r="L1812" s="26"/>
    </row>
    <row r="1813" spans="1:12" ht="22.5" x14ac:dyDescent="0.25">
      <c r="A1813" s="358"/>
      <c r="B1813" s="358"/>
      <c r="C1813" s="359" t="s">
        <v>1477</v>
      </c>
      <c r="D1813" s="360" t="s">
        <v>3230</v>
      </c>
      <c r="E1813" s="361" t="s">
        <v>3231</v>
      </c>
      <c r="F1813" s="372"/>
      <c r="G1813" s="364" t="s">
        <v>25</v>
      </c>
      <c r="H1813" s="101">
        <v>14.5</v>
      </c>
      <c r="I1813" s="347">
        <v>0</v>
      </c>
      <c r="J1813" s="62">
        <f t="shared" si="37"/>
        <v>0</v>
      </c>
      <c r="K1813" s="26"/>
      <c r="L1813" s="26"/>
    </row>
    <row r="1814" spans="1:12" ht="22.5" x14ac:dyDescent="0.25">
      <c r="A1814" s="358"/>
      <c r="B1814" s="358"/>
      <c r="C1814" s="359" t="s">
        <v>1477</v>
      </c>
      <c r="D1814" s="360" t="s">
        <v>3232</v>
      </c>
      <c r="E1814" s="361" t="s">
        <v>3233</v>
      </c>
      <c r="F1814" s="372"/>
      <c r="G1814" s="364" t="s">
        <v>25</v>
      </c>
      <c r="H1814" s="101">
        <v>315</v>
      </c>
      <c r="I1814" s="347">
        <v>0</v>
      </c>
      <c r="J1814" s="62">
        <f t="shared" si="37"/>
        <v>0</v>
      </c>
      <c r="K1814" s="26"/>
      <c r="L1814" s="26"/>
    </row>
    <row r="1815" spans="1:12" ht="22.5" x14ac:dyDescent="0.25">
      <c r="A1815" s="358"/>
      <c r="B1815" s="358"/>
      <c r="C1815" s="359" t="s">
        <v>1477</v>
      </c>
      <c r="D1815" s="360" t="s">
        <v>3234</v>
      </c>
      <c r="E1815" s="361" t="s">
        <v>3235</v>
      </c>
      <c r="F1815" s="361"/>
      <c r="G1815" s="364" t="s">
        <v>403</v>
      </c>
      <c r="H1815" s="101">
        <v>461</v>
      </c>
      <c r="I1815" s="347">
        <v>0</v>
      </c>
      <c r="J1815" s="62">
        <f t="shared" si="37"/>
        <v>0</v>
      </c>
      <c r="K1815" s="26"/>
      <c r="L1815" s="26"/>
    </row>
    <row r="1816" spans="1:12" ht="33.75" x14ac:dyDescent="0.25">
      <c r="A1816" s="358"/>
      <c r="B1816" s="358"/>
      <c r="C1816" s="359" t="s">
        <v>1477</v>
      </c>
      <c r="D1816" s="360" t="s">
        <v>3236</v>
      </c>
      <c r="E1816" s="361" t="s">
        <v>3193</v>
      </c>
      <c r="F1816" s="368"/>
      <c r="G1816" s="365" t="s">
        <v>403</v>
      </c>
      <c r="H1816" s="101">
        <v>307</v>
      </c>
      <c r="I1816" s="347">
        <v>0</v>
      </c>
      <c r="J1816" s="62">
        <f t="shared" si="37"/>
        <v>0</v>
      </c>
      <c r="K1816" s="26"/>
      <c r="L1816" s="26"/>
    </row>
    <row r="1817" spans="1:12" x14ac:dyDescent="0.25">
      <c r="A1817" s="358"/>
      <c r="B1817" s="358"/>
      <c r="C1817" s="359" t="s">
        <v>1477</v>
      </c>
      <c r="D1817" s="360" t="s">
        <v>3237</v>
      </c>
      <c r="E1817" s="361" t="s">
        <v>3238</v>
      </c>
      <c r="F1817" s="361"/>
      <c r="G1817" s="364" t="s">
        <v>25</v>
      </c>
      <c r="H1817" s="101">
        <v>369</v>
      </c>
      <c r="I1817" s="347">
        <v>0</v>
      </c>
      <c r="J1817" s="62">
        <f t="shared" si="37"/>
        <v>0</v>
      </c>
      <c r="K1817" s="26"/>
      <c r="L1817" s="26"/>
    </row>
    <row r="1818" spans="1:12" x14ac:dyDescent="0.25">
      <c r="A1818" s="53">
        <v>3</v>
      </c>
      <c r="B1818" s="53"/>
      <c r="C1818" s="298" t="s">
        <v>1477</v>
      </c>
      <c r="D1818" s="87" t="s">
        <v>1488</v>
      </c>
      <c r="E1818" s="88" t="s">
        <v>3239</v>
      </c>
      <c r="F1818" s="95"/>
      <c r="G1818" s="102"/>
      <c r="H1818" s="77"/>
      <c r="I1818" s="1"/>
      <c r="J1818" s="1">
        <f>ROUND(SUM(J1819:J1830),2)</f>
        <v>0</v>
      </c>
      <c r="K1818" s="26"/>
      <c r="L1818" s="26"/>
    </row>
    <row r="1819" spans="1:12" x14ac:dyDescent="0.25">
      <c r="A1819" s="373"/>
      <c r="B1819" s="358"/>
      <c r="C1819" s="359" t="s">
        <v>1477</v>
      </c>
      <c r="D1819" s="360" t="s">
        <v>1632</v>
      </c>
      <c r="E1819" s="361" t="s">
        <v>3240</v>
      </c>
      <c r="F1819" s="361"/>
      <c r="G1819" s="375" t="s">
        <v>25</v>
      </c>
      <c r="H1819" s="101">
        <v>55</v>
      </c>
      <c r="I1819" s="347">
        <v>0</v>
      </c>
      <c r="J1819" s="62">
        <f t="shared" si="37"/>
        <v>0</v>
      </c>
      <c r="K1819" s="26"/>
      <c r="L1819" s="26"/>
    </row>
    <row r="1820" spans="1:12" ht="22.5" x14ac:dyDescent="0.25">
      <c r="A1820" s="373"/>
      <c r="B1820" s="358"/>
      <c r="C1820" s="359" t="s">
        <v>1477</v>
      </c>
      <c r="D1820" s="360" t="s">
        <v>1635</v>
      </c>
      <c r="E1820" s="361" t="s">
        <v>3241</v>
      </c>
      <c r="F1820" s="361"/>
      <c r="G1820" s="375" t="s">
        <v>403</v>
      </c>
      <c r="H1820" s="101">
        <v>72</v>
      </c>
      <c r="I1820" s="347">
        <v>0</v>
      </c>
      <c r="J1820" s="62">
        <f t="shared" si="37"/>
        <v>0</v>
      </c>
      <c r="K1820" s="26"/>
      <c r="L1820" s="26"/>
    </row>
    <row r="1821" spans="1:12" x14ac:dyDescent="0.25">
      <c r="A1821" s="373"/>
      <c r="B1821" s="358"/>
      <c r="C1821" s="359" t="s">
        <v>1477</v>
      </c>
      <c r="D1821" s="360" t="s">
        <v>1637</v>
      </c>
      <c r="E1821" s="361" t="s">
        <v>3211</v>
      </c>
      <c r="F1821" s="361"/>
      <c r="G1821" s="375" t="s">
        <v>446</v>
      </c>
      <c r="H1821" s="101">
        <v>52</v>
      </c>
      <c r="I1821" s="347">
        <v>0</v>
      </c>
      <c r="J1821" s="62">
        <f t="shared" si="37"/>
        <v>0</v>
      </c>
      <c r="K1821" s="26"/>
      <c r="L1821" s="26"/>
    </row>
    <row r="1822" spans="1:12" ht="33.75" x14ac:dyDescent="0.25">
      <c r="A1822" s="373"/>
      <c r="B1822" s="358"/>
      <c r="C1822" s="359" t="s">
        <v>1477</v>
      </c>
      <c r="D1822" s="360" t="s">
        <v>1639</v>
      </c>
      <c r="E1822" s="361" t="s">
        <v>3242</v>
      </c>
      <c r="F1822" s="361"/>
      <c r="G1822" s="375" t="s">
        <v>403</v>
      </c>
      <c r="H1822" s="101">
        <v>1</v>
      </c>
      <c r="I1822" s="347">
        <v>0</v>
      </c>
      <c r="J1822" s="62">
        <f t="shared" si="37"/>
        <v>0</v>
      </c>
      <c r="K1822" s="26"/>
      <c r="L1822" s="26"/>
    </row>
    <row r="1823" spans="1:12" ht="33.75" x14ac:dyDescent="0.25">
      <c r="A1823" s="373"/>
      <c r="B1823" s="358"/>
      <c r="C1823" s="359" t="s">
        <v>1477</v>
      </c>
      <c r="D1823" s="360" t="s">
        <v>1642</v>
      </c>
      <c r="E1823" s="361" t="s">
        <v>3243</v>
      </c>
      <c r="F1823" s="361"/>
      <c r="G1823" s="365" t="s">
        <v>25</v>
      </c>
      <c r="H1823" s="101">
        <v>55</v>
      </c>
      <c r="I1823" s="347">
        <v>0</v>
      </c>
      <c r="J1823" s="62">
        <f t="shared" si="37"/>
        <v>0</v>
      </c>
      <c r="K1823" s="26"/>
      <c r="L1823" s="26"/>
    </row>
    <row r="1824" spans="1:12" ht="45" x14ac:dyDescent="0.25">
      <c r="A1824" s="373"/>
      <c r="B1824" s="358"/>
      <c r="C1824" s="359" t="s">
        <v>1477</v>
      </c>
      <c r="D1824" s="360" t="s">
        <v>1644</v>
      </c>
      <c r="E1824" s="361" t="s">
        <v>3244</v>
      </c>
      <c r="F1824" s="361"/>
      <c r="G1824" s="365" t="s">
        <v>25</v>
      </c>
      <c r="H1824" s="101">
        <v>65</v>
      </c>
      <c r="I1824" s="347">
        <v>0</v>
      </c>
      <c r="J1824" s="62">
        <f t="shared" si="37"/>
        <v>0</v>
      </c>
      <c r="K1824" s="26"/>
      <c r="L1824" s="26"/>
    </row>
    <row r="1825" spans="1:12" x14ac:dyDescent="0.25">
      <c r="A1825" s="373"/>
      <c r="B1825" s="358"/>
      <c r="C1825" s="359" t="s">
        <v>1477</v>
      </c>
      <c r="D1825" s="360" t="s">
        <v>1647</v>
      </c>
      <c r="E1825" s="361" t="s">
        <v>3245</v>
      </c>
      <c r="F1825" s="361"/>
      <c r="G1825" s="365" t="s">
        <v>25</v>
      </c>
      <c r="H1825" s="101">
        <v>65</v>
      </c>
      <c r="I1825" s="347">
        <v>0</v>
      </c>
      <c r="J1825" s="62">
        <f t="shared" si="37"/>
        <v>0</v>
      </c>
      <c r="K1825" s="26"/>
      <c r="L1825" s="26"/>
    </row>
    <row r="1826" spans="1:12" x14ac:dyDescent="0.25">
      <c r="A1826" s="373"/>
      <c r="B1826" s="358"/>
      <c r="C1826" s="359" t="s">
        <v>1477</v>
      </c>
      <c r="D1826" s="360" t="s">
        <v>1649</v>
      </c>
      <c r="E1826" s="361" t="s">
        <v>3246</v>
      </c>
      <c r="F1826" s="361"/>
      <c r="G1826" s="375" t="s">
        <v>403</v>
      </c>
      <c r="H1826" s="101">
        <v>25</v>
      </c>
      <c r="I1826" s="347">
        <v>0</v>
      </c>
      <c r="J1826" s="62">
        <f t="shared" si="37"/>
        <v>0</v>
      </c>
      <c r="K1826" s="26"/>
      <c r="L1826" s="26"/>
    </row>
    <row r="1827" spans="1:12" ht="45" x14ac:dyDescent="0.25">
      <c r="A1827" s="373"/>
      <c r="B1827" s="358"/>
      <c r="C1827" s="359" t="s">
        <v>1477</v>
      </c>
      <c r="D1827" s="360" t="s">
        <v>1651</v>
      </c>
      <c r="E1827" s="361" t="s">
        <v>3247</v>
      </c>
      <c r="F1827" s="361"/>
      <c r="G1827" s="375" t="s">
        <v>1</v>
      </c>
      <c r="H1827" s="101">
        <v>4</v>
      </c>
      <c r="I1827" s="347">
        <v>0</v>
      </c>
      <c r="J1827" s="62">
        <f t="shared" si="37"/>
        <v>0</v>
      </c>
      <c r="K1827" s="26"/>
      <c r="L1827" s="26"/>
    </row>
    <row r="1828" spans="1:12" ht="45" x14ac:dyDescent="0.25">
      <c r="A1828" s="373"/>
      <c r="B1828" s="358"/>
      <c r="C1828" s="359" t="s">
        <v>1477</v>
      </c>
      <c r="D1828" s="360" t="s">
        <v>1654</v>
      </c>
      <c r="E1828" s="361" t="s">
        <v>3244</v>
      </c>
      <c r="F1828" s="361"/>
      <c r="G1828" s="365" t="s">
        <v>25</v>
      </c>
      <c r="H1828" s="101">
        <v>65</v>
      </c>
      <c r="I1828" s="347">
        <v>0</v>
      </c>
      <c r="J1828" s="62">
        <f t="shared" si="37"/>
        <v>0</v>
      </c>
      <c r="K1828" s="26"/>
      <c r="L1828" s="26"/>
    </row>
    <row r="1829" spans="1:12" ht="22.5" x14ac:dyDescent="0.25">
      <c r="A1829" s="373"/>
      <c r="B1829" s="358"/>
      <c r="C1829" s="359" t="s">
        <v>1477</v>
      </c>
      <c r="D1829" s="360" t="s">
        <v>1657</v>
      </c>
      <c r="E1829" s="361" t="s">
        <v>3248</v>
      </c>
      <c r="F1829" s="361"/>
      <c r="G1829" s="364" t="s">
        <v>403</v>
      </c>
      <c r="H1829" s="101">
        <v>47</v>
      </c>
      <c r="I1829" s="347">
        <v>0</v>
      </c>
      <c r="J1829" s="62">
        <f t="shared" ref="J1829:J1858" si="38">IF(ISNUMBER(H1829),ROUND(H1829*I1829,2),"")</f>
        <v>0</v>
      </c>
      <c r="K1829" s="26"/>
      <c r="L1829" s="26"/>
    </row>
    <row r="1830" spans="1:12" ht="33.75" x14ac:dyDescent="0.25">
      <c r="A1830" s="373"/>
      <c r="B1830" s="358"/>
      <c r="C1830" s="359" t="s">
        <v>1477</v>
      </c>
      <c r="D1830" s="360" t="s">
        <v>1659</v>
      </c>
      <c r="E1830" s="361" t="s">
        <v>3193</v>
      </c>
      <c r="F1830" s="368"/>
      <c r="G1830" s="365" t="s">
        <v>403</v>
      </c>
      <c r="H1830" s="101">
        <v>25</v>
      </c>
      <c r="I1830" s="347">
        <v>0</v>
      </c>
      <c r="J1830" s="62">
        <f t="shared" si="38"/>
        <v>0</v>
      </c>
      <c r="K1830" s="26"/>
      <c r="L1830" s="26"/>
    </row>
    <row r="1831" spans="1:12" x14ac:dyDescent="0.25">
      <c r="A1831" s="53">
        <v>3</v>
      </c>
      <c r="B1831" s="53"/>
      <c r="C1831" s="298" t="s">
        <v>1477</v>
      </c>
      <c r="D1831" s="87" t="s">
        <v>1490</v>
      </c>
      <c r="E1831" s="88" t="s">
        <v>3249</v>
      </c>
      <c r="F1831" s="95"/>
      <c r="G1831" s="102"/>
      <c r="H1831" s="77"/>
      <c r="I1831" s="1"/>
      <c r="J1831" s="1">
        <f>ROUND(SUM(J1832:J1837),2)</f>
        <v>0</v>
      </c>
      <c r="K1831" s="26"/>
      <c r="L1831" s="26"/>
    </row>
    <row r="1832" spans="1:12" x14ac:dyDescent="0.25">
      <c r="A1832" s="358"/>
      <c r="B1832" s="358"/>
      <c r="C1832" s="359" t="s">
        <v>1477</v>
      </c>
      <c r="D1832" s="360" t="s">
        <v>1674</v>
      </c>
      <c r="E1832" s="361" t="s">
        <v>3250</v>
      </c>
      <c r="F1832" s="361"/>
      <c r="G1832" s="369" t="s">
        <v>446</v>
      </c>
      <c r="H1832" s="101">
        <v>748</v>
      </c>
      <c r="I1832" s="347">
        <v>0</v>
      </c>
      <c r="J1832" s="62">
        <f t="shared" si="38"/>
        <v>0</v>
      </c>
      <c r="K1832" s="26"/>
      <c r="L1832" s="26"/>
    </row>
    <row r="1833" spans="1:12" x14ac:dyDescent="0.25">
      <c r="A1833" s="358"/>
      <c r="B1833" s="358"/>
      <c r="C1833" s="359" t="s">
        <v>1477</v>
      </c>
      <c r="D1833" s="360" t="s">
        <v>1678</v>
      </c>
      <c r="E1833" s="361" t="s">
        <v>3251</v>
      </c>
      <c r="F1833" s="361"/>
      <c r="G1833" s="369" t="s">
        <v>446</v>
      </c>
      <c r="H1833" s="101">
        <v>748</v>
      </c>
      <c r="I1833" s="347">
        <v>0</v>
      </c>
      <c r="J1833" s="62">
        <f t="shared" si="38"/>
        <v>0</v>
      </c>
      <c r="K1833" s="26"/>
      <c r="L1833" s="26"/>
    </row>
    <row r="1834" spans="1:12" ht="146.25" x14ac:dyDescent="0.25">
      <c r="A1834" s="358"/>
      <c r="B1834" s="358"/>
      <c r="C1834" s="359" t="s">
        <v>1477</v>
      </c>
      <c r="D1834" s="360" t="s">
        <v>1680</v>
      </c>
      <c r="E1834" s="361" t="s">
        <v>3252</v>
      </c>
      <c r="F1834" s="361"/>
      <c r="G1834" s="369" t="s">
        <v>403</v>
      </c>
      <c r="H1834" s="101">
        <v>119.2</v>
      </c>
      <c r="I1834" s="347">
        <v>0</v>
      </c>
      <c r="J1834" s="62">
        <f t="shared" si="38"/>
        <v>0</v>
      </c>
      <c r="K1834" s="26"/>
      <c r="L1834" s="26"/>
    </row>
    <row r="1835" spans="1:12" ht="22.5" x14ac:dyDescent="0.25">
      <c r="A1835" s="358"/>
      <c r="B1835" s="358"/>
      <c r="C1835" s="359" t="s">
        <v>1477</v>
      </c>
      <c r="D1835" s="360" t="s">
        <v>2701</v>
      </c>
      <c r="E1835" s="361" t="s">
        <v>3253</v>
      </c>
      <c r="F1835" s="361"/>
      <c r="G1835" s="369" t="s">
        <v>1</v>
      </c>
      <c r="H1835" s="101">
        <v>2630</v>
      </c>
      <c r="I1835" s="347">
        <v>0</v>
      </c>
      <c r="J1835" s="62">
        <f t="shared" si="38"/>
        <v>0</v>
      </c>
      <c r="K1835" s="26"/>
      <c r="L1835" s="26"/>
    </row>
    <row r="1836" spans="1:12" ht="236.25" x14ac:dyDescent="0.25">
      <c r="A1836" s="358"/>
      <c r="B1836" s="358"/>
      <c r="C1836" s="359" t="s">
        <v>1477</v>
      </c>
      <c r="D1836" s="360" t="s">
        <v>2703</v>
      </c>
      <c r="E1836" s="361" t="s">
        <v>3254</v>
      </c>
      <c r="F1836" s="361"/>
      <c r="G1836" s="369" t="s">
        <v>1</v>
      </c>
      <c r="H1836" s="101">
        <v>35</v>
      </c>
      <c r="I1836" s="347">
        <v>0</v>
      </c>
      <c r="J1836" s="62">
        <f t="shared" si="38"/>
        <v>0</v>
      </c>
      <c r="K1836" s="26"/>
      <c r="L1836" s="26"/>
    </row>
    <row r="1837" spans="1:12" ht="22.5" x14ac:dyDescent="0.25">
      <c r="A1837" s="358"/>
      <c r="B1837" s="358"/>
      <c r="C1837" s="359" t="s">
        <v>1477</v>
      </c>
      <c r="D1837" s="360" t="s">
        <v>2705</v>
      </c>
      <c r="E1837" s="366" t="s">
        <v>3255</v>
      </c>
      <c r="F1837" s="361"/>
      <c r="G1837" s="369" t="s">
        <v>1</v>
      </c>
      <c r="H1837" s="101">
        <v>35</v>
      </c>
      <c r="I1837" s="347">
        <v>0</v>
      </c>
      <c r="J1837" s="62">
        <f t="shared" si="38"/>
        <v>0</v>
      </c>
      <c r="K1837" s="26"/>
      <c r="L1837" s="26"/>
    </row>
    <row r="1838" spans="1:12" x14ac:dyDescent="0.25">
      <c r="A1838" s="53">
        <v>3</v>
      </c>
      <c r="B1838" s="53"/>
      <c r="C1838" s="298" t="s">
        <v>1477</v>
      </c>
      <c r="D1838" s="87" t="s">
        <v>1492</v>
      </c>
      <c r="E1838" s="88" t="s">
        <v>3256</v>
      </c>
      <c r="F1838" s="95"/>
      <c r="G1838" s="102"/>
      <c r="H1838" s="77"/>
      <c r="I1838" s="1"/>
      <c r="J1838" s="1">
        <f>ROUND(SUM(J1839:J1856),2)</f>
        <v>0</v>
      </c>
      <c r="K1838" s="26"/>
      <c r="L1838" s="26"/>
    </row>
    <row r="1839" spans="1:12" ht="33.75" x14ac:dyDescent="0.25">
      <c r="A1839" s="358"/>
      <c r="B1839" s="358"/>
      <c r="C1839" s="359" t="s">
        <v>1477</v>
      </c>
      <c r="D1839" s="360" t="s">
        <v>1683</v>
      </c>
      <c r="E1839" s="366" t="s">
        <v>3257</v>
      </c>
      <c r="F1839" s="363"/>
      <c r="G1839" s="376" t="s">
        <v>1</v>
      </c>
      <c r="H1839" s="101">
        <v>1</v>
      </c>
      <c r="I1839" s="347">
        <v>0</v>
      </c>
      <c r="J1839" s="62">
        <f t="shared" si="38"/>
        <v>0</v>
      </c>
      <c r="K1839" s="26"/>
      <c r="L1839" s="26"/>
    </row>
    <row r="1840" spans="1:12" ht="33.75" x14ac:dyDescent="0.25">
      <c r="A1840" s="358"/>
      <c r="B1840" s="358"/>
      <c r="C1840" s="359" t="s">
        <v>1477</v>
      </c>
      <c r="D1840" s="360" t="s">
        <v>1686</v>
      </c>
      <c r="E1840" s="366" t="s">
        <v>3258</v>
      </c>
      <c r="F1840" s="363"/>
      <c r="G1840" s="374" t="s">
        <v>1</v>
      </c>
      <c r="H1840" s="101">
        <v>2</v>
      </c>
      <c r="I1840" s="347">
        <v>0</v>
      </c>
      <c r="J1840" s="62">
        <f t="shared" si="38"/>
        <v>0</v>
      </c>
      <c r="K1840" s="26"/>
      <c r="L1840" s="26"/>
    </row>
    <row r="1841" spans="1:12" ht="33.75" x14ac:dyDescent="0.25">
      <c r="A1841" s="358"/>
      <c r="B1841" s="358"/>
      <c r="C1841" s="359" t="s">
        <v>1477</v>
      </c>
      <c r="D1841" s="360" t="s">
        <v>1689</v>
      </c>
      <c r="E1841" s="366" t="s">
        <v>3259</v>
      </c>
      <c r="F1841" s="363"/>
      <c r="G1841" s="376" t="s">
        <v>1</v>
      </c>
      <c r="H1841" s="101">
        <v>2</v>
      </c>
      <c r="I1841" s="347">
        <v>0</v>
      </c>
      <c r="J1841" s="62">
        <f t="shared" si="38"/>
        <v>0</v>
      </c>
      <c r="K1841" s="26"/>
      <c r="L1841" s="26"/>
    </row>
    <row r="1842" spans="1:12" ht="56.25" x14ac:dyDescent="0.25">
      <c r="A1842" s="358"/>
      <c r="B1842" s="358"/>
      <c r="C1842" s="359" t="s">
        <v>1477</v>
      </c>
      <c r="D1842" s="360" t="s">
        <v>1692</v>
      </c>
      <c r="E1842" s="366" t="s">
        <v>3260</v>
      </c>
      <c r="F1842" s="361"/>
      <c r="G1842" s="374" t="s">
        <v>1</v>
      </c>
      <c r="H1842" s="101">
        <v>1</v>
      </c>
      <c r="I1842" s="347">
        <v>0</v>
      </c>
      <c r="J1842" s="62">
        <f t="shared" si="38"/>
        <v>0</v>
      </c>
      <c r="K1842" s="26"/>
      <c r="L1842" s="26"/>
    </row>
    <row r="1843" spans="1:12" ht="56.25" x14ac:dyDescent="0.25">
      <c r="A1843" s="358"/>
      <c r="B1843" s="358"/>
      <c r="C1843" s="359" t="s">
        <v>1477</v>
      </c>
      <c r="D1843" s="360" t="s">
        <v>1695</v>
      </c>
      <c r="E1843" s="366" t="s">
        <v>3261</v>
      </c>
      <c r="F1843" s="363"/>
      <c r="G1843" s="376" t="s">
        <v>1</v>
      </c>
      <c r="H1843" s="101">
        <v>1</v>
      </c>
      <c r="I1843" s="347">
        <v>0</v>
      </c>
      <c r="J1843" s="62">
        <f t="shared" si="38"/>
        <v>0</v>
      </c>
      <c r="K1843" s="26"/>
      <c r="L1843" s="26"/>
    </row>
    <row r="1844" spans="1:12" ht="56.25" x14ac:dyDescent="0.25">
      <c r="A1844" s="358"/>
      <c r="B1844" s="358"/>
      <c r="C1844" s="359" t="s">
        <v>1477</v>
      </c>
      <c r="D1844" s="360" t="s">
        <v>1697</v>
      </c>
      <c r="E1844" s="366" t="s">
        <v>3262</v>
      </c>
      <c r="F1844" s="361"/>
      <c r="G1844" s="374" t="s">
        <v>1</v>
      </c>
      <c r="H1844" s="101">
        <v>2</v>
      </c>
      <c r="I1844" s="347">
        <v>0</v>
      </c>
      <c r="J1844" s="62">
        <f t="shared" si="38"/>
        <v>0</v>
      </c>
      <c r="K1844" s="26"/>
      <c r="L1844" s="26"/>
    </row>
    <row r="1845" spans="1:12" x14ac:dyDescent="0.25">
      <c r="A1845" s="358"/>
      <c r="B1845" s="358"/>
      <c r="C1845" s="359" t="s">
        <v>1477</v>
      </c>
      <c r="D1845" s="360" t="s">
        <v>1699</v>
      </c>
      <c r="E1845" s="363" t="s">
        <v>3263</v>
      </c>
      <c r="F1845" s="377" t="s">
        <v>3264</v>
      </c>
      <c r="G1845" s="376" t="s">
        <v>25</v>
      </c>
      <c r="H1845" s="101">
        <v>15</v>
      </c>
      <c r="I1845" s="347">
        <v>0</v>
      </c>
      <c r="J1845" s="62">
        <f t="shared" si="38"/>
        <v>0</v>
      </c>
      <c r="K1845" s="26"/>
      <c r="L1845" s="26"/>
    </row>
    <row r="1846" spans="1:12" x14ac:dyDescent="0.25">
      <c r="A1846" s="358"/>
      <c r="B1846" s="358"/>
      <c r="C1846" s="359" t="s">
        <v>1477</v>
      </c>
      <c r="D1846" s="360" t="s">
        <v>1702</v>
      </c>
      <c r="E1846" s="363" t="s">
        <v>3265</v>
      </c>
      <c r="F1846" s="377" t="s">
        <v>3266</v>
      </c>
      <c r="G1846" s="376" t="s">
        <v>25</v>
      </c>
      <c r="H1846" s="101">
        <v>105</v>
      </c>
      <c r="I1846" s="347">
        <v>0</v>
      </c>
      <c r="J1846" s="62">
        <f t="shared" si="38"/>
        <v>0</v>
      </c>
      <c r="K1846" s="26"/>
      <c r="L1846" s="26"/>
    </row>
    <row r="1847" spans="1:12" x14ac:dyDescent="0.25">
      <c r="A1847" s="358"/>
      <c r="B1847" s="358"/>
      <c r="C1847" s="359" t="s">
        <v>1477</v>
      </c>
      <c r="D1847" s="360" t="s">
        <v>1705</v>
      </c>
      <c r="E1847" s="363" t="s">
        <v>3265</v>
      </c>
      <c r="F1847" s="377" t="s">
        <v>3267</v>
      </c>
      <c r="G1847" s="376" t="s">
        <v>25</v>
      </c>
      <c r="H1847" s="101">
        <v>22</v>
      </c>
      <c r="I1847" s="347">
        <v>0</v>
      </c>
      <c r="J1847" s="62">
        <f t="shared" si="38"/>
        <v>0</v>
      </c>
      <c r="K1847" s="26"/>
      <c r="L1847" s="26"/>
    </row>
    <row r="1848" spans="1:12" x14ac:dyDescent="0.25">
      <c r="A1848" s="358"/>
      <c r="B1848" s="358"/>
      <c r="C1848" s="359" t="s">
        <v>1477</v>
      </c>
      <c r="D1848" s="360" t="s">
        <v>1707</v>
      </c>
      <c r="E1848" s="363" t="s">
        <v>3268</v>
      </c>
      <c r="F1848" s="377"/>
      <c r="G1848" s="376" t="s">
        <v>25</v>
      </c>
      <c r="H1848" s="101">
        <v>127</v>
      </c>
      <c r="I1848" s="347">
        <v>0</v>
      </c>
      <c r="J1848" s="62">
        <f t="shared" si="38"/>
        <v>0</v>
      </c>
      <c r="K1848" s="26"/>
      <c r="L1848" s="26"/>
    </row>
    <row r="1849" spans="1:12" x14ac:dyDescent="0.25">
      <c r="A1849" s="358"/>
      <c r="B1849" s="358"/>
      <c r="C1849" s="359" t="s">
        <v>1477</v>
      </c>
      <c r="D1849" s="360" t="s">
        <v>1709</v>
      </c>
      <c r="E1849" s="361" t="s">
        <v>3269</v>
      </c>
      <c r="F1849" s="363" t="s">
        <v>3270</v>
      </c>
      <c r="G1849" s="374" t="s">
        <v>446</v>
      </c>
      <c r="H1849" s="101">
        <v>12</v>
      </c>
      <c r="I1849" s="347">
        <v>0</v>
      </c>
      <c r="J1849" s="62">
        <f t="shared" si="38"/>
        <v>0</v>
      </c>
      <c r="K1849" s="26"/>
      <c r="L1849" s="26"/>
    </row>
    <row r="1850" spans="1:12" ht="22.5" x14ac:dyDescent="0.25">
      <c r="A1850" s="358"/>
      <c r="B1850" s="358"/>
      <c r="C1850" s="359" t="s">
        <v>1477</v>
      </c>
      <c r="D1850" s="360" t="s">
        <v>3271</v>
      </c>
      <c r="E1850" s="363" t="s">
        <v>3272</v>
      </c>
      <c r="F1850" s="363" t="s">
        <v>3273</v>
      </c>
      <c r="G1850" s="376" t="s">
        <v>25</v>
      </c>
      <c r="H1850" s="101">
        <v>15</v>
      </c>
      <c r="I1850" s="347">
        <v>0</v>
      </c>
      <c r="J1850" s="62">
        <f t="shared" si="38"/>
        <v>0</v>
      </c>
      <c r="K1850" s="26"/>
      <c r="L1850" s="26"/>
    </row>
    <row r="1851" spans="1:12" x14ac:dyDescent="0.25">
      <c r="A1851" s="358"/>
      <c r="B1851" s="358"/>
      <c r="C1851" s="359" t="s">
        <v>1477</v>
      </c>
      <c r="D1851" s="360" t="s">
        <v>1712</v>
      </c>
      <c r="E1851" s="361" t="s">
        <v>3274</v>
      </c>
      <c r="F1851" s="377" t="s">
        <v>3275</v>
      </c>
      <c r="G1851" s="374" t="s">
        <v>2</v>
      </c>
      <c r="H1851" s="101">
        <v>1</v>
      </c>
      <c r="I1851" s="347">
        <v>0</v>
      </c>
      <c r="J1851" s="62">
        <f t="shared" si="38"/>
        <v>0</v>
      </c>
      <c r="K1851" s="26"/>
      <c r="L1851" s="26"/>
    </row>
    <row r="1852" spans="1:12" x14ac:dyDescent="0.25">
      <c r="A1852" s="358"/>
      <c r="B1852" s="358"/>
      <c r="C1852" s="359" t="s">
        <v>1477</v>
      </c>
      <c r="D1852" s="360" t="s">
        <v>1714</v>
      </c>
      <c r="E1852" s="361" t="s">
        <v>3276</v>
      </c>
      <c r="F1852" s="377" t="s">
        <v>3277</v>
      </c>
      <c r="G1852" s="374" t="s">
        <v>25</v>
      </c>
      <c r="H1852" s="101">
        <v>355</v>
      </c>
      <c r="I1852" s="347">
        <v>0</v>
      </c>
      <c r="J1852" s="62">
        <f t="shared" si="38"/>
        <v>0</v>
      </c>
      <c r="K1852" s="26"/>
      <c r="L1852" s="26"/>
    </row>
    <row r="1853" spans="1:12" ht="22.5" x14ac:dyDescent="0.25">
      <c r="A1853" s="358"/>
      <c r="B1853" s="358"/>
      <c r="C1853" s="359" t="s">
        <v>1477</v>
      </c>
      <c r="D1853" s="360" t="s">
        <v>1717</v>
      </c>
      <c r="E1853" s="361" t="s">
        <v>3278</v>
      </c>
      <c r="F1853" s="377" t="s">
        <v>3279</v>
      </c>
      <c r="G1853" s="374" t="s">
        <v>1</v>
      </c>
      <c r="H1853" s="101">
        <v>2</v>
      </c>
      <c r="I1853" s="347">
        <v>0</v>
      </c>
      <c r="J1853" s="62">
        <f t="shared" si="38"/>
        <v>0</v>
      </c>
      <c r="K1853" s="26"/>
      <c r="L1853" s="26"/>
    </row>
    <row r="1854" spans="1:12" x14ac:dyDescent="0.25">
      <c r="A1854" s="358"/>
      <c r="B1854" s="358"/>
      <c r="C1854" s="359" t="s">
        <v>1477</v>
      </c>
      <c r="D1854" s="360" t="s">
        <v>1719</v>
      </c>
      <c r="E1854" s="361" t="s">
        <v>3280</v>
      </c>
      <c r="F1854" s="377" t="s">
        <v>3281</v>
      </c>
      <c r="G1854" s="374" t="s">
        <v>1</v>
      </c>
      <c r="H1854" s="101">
        <v>6</v>
      </c>
      <c r="I1854" s="347">
        <v>0</v>
      </c>
      <c r="J1854" s="62">
        <f t="shared" si="38"/>
        <v>0</v>
      </c>
      <c r="K1854" s="26"/>
      <c r="L1854" s="26"/>
    </row>
    <row r="1855" spans="1:12" ht="22.5" x14ac:dyDescent="0.25">
      <c r="A1855" s="358"/>
      <c r="B1855" s="358"/>
      <c r="C1855" s="359" t="s">
        <v>1477</v>
      </c>
      <c r="D1855" s="360" t="s">
        <v>1722</v>
      </c>
      <c r="E1855" s="361" t="s">
        <v>3282</v>
      </c>
      <c r="F1855" s="377" t="s">
        <v>3283</v>
      </c>
      <c r="G1855" s="374" t="s">
        <v>1</v>
      </c>
      <c r="H1855" s="101">
        <v>6</v>
      </c>
      <c r="I1855" s="347">
        <v>0</v>
      </c>
      <c r="J1855" s="62">
        <f t="shared" si="38"/>
        <v>0</v>
      </c>
      <c r="K1855" s="26"/>
      <c r="L1855" s="26"/>
    </row>
    <row r="1856" spans="1:12" ht="22.5" x14ac:dyDescent="0.25">
      <c r="A1856" s="358"/>
      <c r="B1856" s="358"/>
      <c r="C1856" s="359" t="s">
        <v>1477</v>
      </c>
      <c r="D1856" s="360" t="s">
        <v>3284</v>
      </c>
      <c r="E1856" s="361" t="s">
        <v>3285</v>
      </c>
      <c r="F1856" s="377" t="s">
        <v>3286</v>
      </c>
      <c r="G1856" s="374" t="s">
        <v>1</v>
      </c>
      <c r="H1856" s="101">
        <v>9</v>
      </c>
      <c r="I1856" s="347">
        <v>0</v>
      </c>
      <c r="J1856" s="62">
        <f t="shared" si="38"/>
        <v>0</v>
      </c>
      <c r="K1856" s="26"/>
      <c r="L1856" s="26"/>
    </row>
    <row r="1857" spans="1:12" x14ac:dyDescent="0.25">
      <c r="A1857" s="53">
        <v>3</v>
      </c>
      <c r="B1857" s="53"/>
      <c r="C1857" s="298" t="s">
        <v>1477</v>
      </c>
      <c r="D1857" s="87" t="s">
        <v>1494</v>
      </c>
      <c r="E1857" s="88" t="s">
        <v>3287</v>
      </c>
      <c r="F1857" s="95"/>
      <c r="G1857" s="102"/>
      <c r="H1857" s="77"/>
      <c r="I1857" s="1"/>
      <c r="J1857" s="1">
        <f>ROUND(J1858,2)</f>
        <v>0</v>
      </c>
      <c r="K1857" s="26"/>
      <c r="L1857" s="26"/>
    </row>
    <row r="1858" spans="1:12" ht="33.75" x14ac:dyDescent="0.25">
      <c r="A1858" s="358"/>
      <c r="B1858" s="358"/>
      <c r="C1858" s="378" t="s">
        <v>1477</v>
      </c>
      <c r="D1858" s="360" t="s">
        <v>1724</v>
      </c>
      <c r="E1858" s="377" t="s">
        <v>3288</v>
      </c>
      <c r="F1858" s="377"/>
      <c r="G1858" s="374" t="s">
        <v>2</v>
      </c>
      <c r="H1858" s="101">
        <v>1</v>
      </c>
      <c r="I1858" s="347">
        <v>0</v>
      </c>
      <c r="J1858" s="62">
        <f t="shared" si="38"/>
        <v>0</v>
      </c>
      <c r="K1858" s="26"/>
      <c r="L1858" s="26"/>
    </row>
    <row r="1859" spans="1:12" x14ac:dyDescent="0.25">
      <c r="A1859" s="34">
        <v>0</v>
      </c>
      <c r="B1859" s="34" t="str">
        <f>IF(TRIM(I1859)&lt;&gt;"",COUNTA($I$6:I1859),"")</f>
        <v/>
      </c>
      <c r="C1859" s="295"/>
      <c r="D1859" s="35"/>
      <c r="E1859" s="35" t="s">
        <v>3129</v>
      </c>
      <c r="F1859" s="35"/>
      <c r="G1859" s="36"/>
      <c r="H1859" s="37"/>
      <c r="I1859" s="38"/>
      <c r="J1859" s="38">
        <f>SUM(J1860:J1881)</f>
        <v>0</v>
      </c>
    </row>
    <row r="1860" spans="1:12" ht="45" x14ac:dyDescent="0.25">
      <c r="A1860" s="58"/>
      <c r="B1860" s="58">
        <f>IF(TRIM(I1860)&lt;&gt;"",COUNTA($I$6:I1860),"")</f>
        <v>1480</v>
      </c>
      <c r="C1860" s="266"/>
      <c r="D1860" s="93">
        <v>1</v>
      </c>
      <c r="E1860" s="96" t="s">
        <v>3086</v>
      </c>
      <c r="F1860" s="100"/>
      <c r="G1860" s="99" t="s">
        <v>2</v>
      </c>
      <c r="H1860" s="101">
        <v>1</v>
      </c>
      <c r="I1860" s="4">
        <v>0</v>
      </c>
      <c r="J1860" s="62">
        <f t="shared" si="36"/>
        <v>0</v>
      </c>
      <c r="K1860" s="26"/>
      <c r="L1860" s="26"/>
    </row>
    <row r="1861" spans="1:12" ht="67.5" x14ac:dyDescent="0.25">
      <c r="A1861" s="58"/>
      <c r="B1861" s="58">
        <f>IF(TRIM(I1861)&lt;&gt;"",COUNTA($I$6:I1861),"")</f>
        <v>1481</v>
      </c>
      <c r="C1861" s="266"/>
      <c r="D1861" s="93">
        <v>2</v>
      </c>
      <c r="E1861" s="96" t="s">
        <v>3087</v>
      </c>
      <c r="F1861" s="100"/>
      <c r="G1861" s="99" t="s">
        <v>21</v>
      </c>
      <c r="H1861" s="101">
        <v>4985</v>
      </c>
      <c r="I1861" s="4">
        <v>0</v>
      </c>
      <c r="J1861" s="62">
        <f t="shared" si="36"/>
        <v>0</v>
      </c>
      <c r="K1861" s="26"/>
      <c r="L1861" s="26"/>
    </row>
    <row r="1862" spans="1:12" x14ac:dyDescent="0.25">
      <c r="A1862" s="58"/>
      <c r="B1862" s="58">
        <f>IF(TRIM(I1862)&lt;&gt;"",COUNTA($I$6:I1862),"")</f>
        <v>1482</v>
      </c>
      <c r="C1862" s="266"/>
      <c r="D1862" s="93">
        <v>3</v>
      </c>
      <c r="E1862" s="96" t="s">
        <v>3088</v>
      </c>
      <c r="F1862" s="100" t="s">
        <v>3089</v>
      </c>
      <c r="G1862" s="99" t="s">
        <v>21</v>
      </c>
      <c r="H1862" s="101">
        <v>100</v>
      </c>
      <c r="I1862" s="4">
        <v>0</v>
      </c>
      <c r="J1862" s="62">
        <f t="shared" si="36"/>
        <v>0</v>
      </c>
      <c r="K1862" s="26"/>
      <c r="L1862" s="26"/>
    </row>
    <row r="1863" spans="1:12" ht="393.75" x14ac:dyDescent="0.25">
      <c r="A1863" s="58"/>
      <c r="B1863" s="58">
        <f>IF(TRIM(I1863)&lt;&gt;"",COUNTA($I$6:I1863),"")</f>
        <v>1483</v>
      </c>
      <c r="C1863" s="266"/>
      <c r="D1863" s="93">
        <v>4</v>
      </c>
      <c r="E1863" s="96" t="s">
        <v>3101</v>
      </c>
      <c r="F1863" s="100" t="s">
        <v>3102</v>
      </c>
      <c r="G1863" s="99" t="s">
        <v>2</v>
      </c>
      <c r="H1863" s="101">
        <v>1</v>
      </c>
      <c r="I1863" s="4">
        <v>0</v>
      </c>
      <c r="J1863" s="62">
        <f t="shared" si="36"/>
        <v>0</v>
      </c>
      <c r="K1863" s="26"/>
      <c r="L1863" s="26"/>
    </row>
    <row r="1864" spans="1:12" x14ac:dyDescent="0.25">
      <c r="A1864" s="379"/>
      <c r="B1864" s="379"/>
      <c r="C1864" s="380"/>
      <c r="D1864" s="381" t="s">
        <v>3103</v>
      </c>
      <c r="E1864" s="382" t="s">
        <v>3293</v>
      </c>
      <c r="F1864" s="383"/>
      <c r="G1864" s="384"/>
      <c r="H1864" s="385"/>
      <c r="I1864" s="386"/>
      <c r="J1864" s="387"/>
      <c r="K1864" s="26"/>
      <c r="L1864" s="26"/>
    </row>
    <row r="1865" spans="1:12" x14ac:dyDescent="0.25">
      <c r="A1865" s="388"/>
      <c r="B1865" s="388"/>
      <c r="C1865" s="389"/>
      <c r="D1865" s="390" t="s">
        <v>3098</v>
      </c>
      <c r="E1865" s="391" t="s">
        <v>3294</v>
      </c>
      <c r="F1865" s="392"/>
      <c r="G1865" s="393" t="s">
        <v>2</v>
      </c>
      <c r="H1865" s="394">
        <v>1</v>
      </c>
      <c r="I1865" s="395">
        <v>0</v>
      </c>
      <c r="J1865" s="396">
        <f t="shared" si="36"/>
        <v>0</v>
      </c>
      <c r="K1865" s="26"/>
      <c r="L1865" s="26"/>
    </row>
    <row r="1866" spans="1:12" x14ac:dyDescent="0.25">
      <c r="A1866" s="388"/>
      <c r="B1866" s="388"/>
      <c r="C1866" s="389"/>
      <c r="D1866" s="390" t="s">
        <v>3099</v>
      </c>
      <c r="E1866" s="391" t="s">
        <v>3295</v>
      </c>
      <c r="F1866" s="392"/>
      <c r="G1866" s="393" t="s">
        <v>1897</v>
      </c>
      <c r="H1866" s="394">
        <v>3</v>
      </c>
      <c r="I1866" s="395">
        <v>0</v>
      </c>
      <c r="J1866" s="396">
        <f t="shared" ref="J1866:J1869" si="39">IF(ISNUMBER(H1866),ROUND(H1866*I1866,2),"")</f>
        <v>0</v>
      </c>
      <c r="K1866" s="26"/>
      <c r="L1866" s="26"/>
    </row>
    <row r="1867" spans="1:12" x14ac:dyDescent="0.25">
      <c r="A1867" s="388"/>
      <c r="B1867" s="388"/>
      <c r="C1867" s="389"/>
      <c r="D1867" s="390" t="s">
        <v>3100</v>
      </c>
      <c r="E1867" s="391" t="s">
        <v>3296</v>
      </c>
      <c r="F1867" s="392"/>
      <c r="G1867" s="393" t="s">
        <v>1897</v>
      </c>
      <c r="H1867" s="394">
        <v>3</v>
      </c>
      <c r="I1867" s="395">
        <v>0</v>
      </c>
      <c r="J1867" s="396">
        <f t="shared" si="39"/>
        <v>0</v>
      </c>
      <c r="K1867" s="26"/>
      <c r="L1867" s="26"/>
    </row>
    <row r="1868" spans="1:12" x14ac:dyDescent="0.25">
      <c r="A1868" s="388"/>
      <c r="B1868" s="388"/>
      <c r="C1868" s="389"/>
      <c r="D1868" s="390" t="s">
        <v>3290</v>
      </c>
      <c r="E1868" s="391" t="s">
        <v>3297</v>
      </c>
      <c r="F1868" s="392"/>
      <c r="G1868" s="393" t="s">
        <v>1897</v>
      </c>
      <c r="H1868" s="394">
        <v>12</v>
      </c>
      <c r="I1868" s="395">
        <v>0</v>
      </c>
      <c r="J1868" s="396">
        <f t="shared" si="39"/>
        <v>0</v>
      </c>
      <c r="K1868" s="26"/>
      <c r="L1868" s="26"/>
    </row>
    <row r="1869" spans="1:12" x14ac:dyDescent="0.25">
      <c r="A1869" s="397"/>
      <c r="B1869" s="397"/>
      <c r="C1869" s="398"/>
      <c r="D1869" s="399" t="s">
        <v>3291</v>
      </c>
      <c r="E1869" s="400" t="s">
        <v>3296</v>
      </c>
      <c r="F1869" s="401"/>
      <c r="G1869" s="402" t="s">
        <v>1897</v>
      </c>
      <c r="H1869" s="403">
        <v>3</v>
      </c>
      <c r="I1869" s="404">
        <v>0</v>
      </c>
      <c r="J1869" s="405">
        <f t="shared" si="39"/>
        <v>0</v>
      </c>
      <c r="K1869" s="26"/>
      <c r="L1869" s="26"/>
    </row>
    <row r="1870" spans="1:12" ht="22.5" x14ac:dyDescent="0.25">
      <c r="A1870" s="58"/>
      <c r="B1870" s="58">
        <f>IF(TRIM(I1870)&lt;&gt;"",COUNTA($I$6:I1870),"")</f>
        <v>1489</v>
      </c>
      <c r="C1870" s="266"/>
      <c r="D1870" s="93" t="s">
        <v>3104</v>
      </c>
      <c r="E1870" s="96" t="s">
        <v>3090</v>
      </c>
      <c r="F1870" s="100"/>
      <c r="G1870" s="99" t="s">
        <v>2</v>
      </c>
      <c r="H1870" s="101">
        <v>1</v>
      </c>
      <c r="I1870" s="4">
        <v>0</v>
      </c>
      <c r="J1870" s="62">
        <f t="shared" si="36"/>
        <v>0</v>
      </c>
      <c r="K1870" s="26"/>
      <c r="L1870" s="26"/>
    </row>
    <row r="1871" spans="1:12" ht="33.75" x14ac:dyDescent="0.25">
      <c r="A1871" s="58"/>
      <c r="B1871" s="58">
        <f>IF(TRIM(I1871)&lt;&gt;"",COUNTA($I$6:I1871),"")</f>
        <v>1490</v>
      </c>
      <c r="C1871" s="266"/>
      <c r="D1871" s="93" t="s">
        <v>3105</v>
      </c>
      <c r="E1871" s="96" t="s">
        <v>3091</v>
      </c>
      <c r="F1871" s="100"/>
      <c r="G1871" s="99" t="s">
        <v>2</v>
      </c>
      <c r="H1871" s="101">
        <v>1</v>
      </c>
      <c r="I1871" s="4">
        <v>0</v>
      </c>
      <c r="J1871" s="62">
        <f t="shared" si="36"/>
        <v>0</v>
      </c>
      <c r="K1871" s="26"/>
      <c r="L1871" s="26"/>
    </row>
    <row r="1872" spans="1:12" ht="22.5" x14ac:dyDescent="0.25">
      <c r="A1872" s="58"/>
      <c r="B1872" s="58">
        <f>IF(TRIM(I1872)&lt;&gt;"",COUNTA($I$6:I1872),"")</f>
        <v>1491</v>
      </c>
      <c r="C1872" s="266"/>
      <c r="D1872" s="93" t="s">
        <v>3106</v>
      </c>
      <c r="E1872" s="96" t="s">
        <v>3092</v>
      </c>
      <c r="F1872" s="100"/>
      <c r="G1872" s="99" t="s">
        <v>2</v>
      </c>
      <c r="H1872" s="101">
        <v>1</v>
      </c>
      <c r="I1872" s="4">
        <v>0</v>
      </c>
      <c r="J1872" s="62">
        <f t="shared" si="36"/>
        <v>0</v>
      </c>
      <c r="K1872" s="26"/>
      <c r="L1872" s="26"/>
    </row>
    <row r="1873" spans="1:12" x14ac:dyDescent="0.25">
      <c r="A1873" s="58"/>
      <c r="B1873" s="58">
        <f>IF(TRIM(I1873)&lt;&gt;"",COUNTA($I$6:I1873),"")</f>
        <v>1492</v>
      </c>
      <c r="C1873" s="266"/>
      <c r="D1873" s="93" t="s">
        <v>3107</v>
      </c>
      <c r="E1873" s="96" t="s">
        <v>3093</v>
      </c>
      <c r="F1873" s="100"/>
      <c r="G1873" s="99" t="s">
        <v>2</v>
      </c>
      <c r="H1873" s="101">
        <v>1</v>
      </c>
      <c r="I1873" s="4">
        <v>0</v>
      </c>
      <c r="J1873" s="62">
        <f t="shared" si="36"/>
        <v>0</v>
      </c>
      <c r="K1873" s="26"/>
      <c r="L1873" s="26"/>
    </row>
    <row r="1874" spans="1:12" ht="22.5" x14ac:dyDescent="0.25">
      <c r="A1874" s="58"/>
      <c r="B1874" s="58">
        <f>IF(TRIM(I1874)&lt;&gt;"",COUNTA($I$6:I1874),"")</f>
        <v>1493</v>
      </c>
      <c r="C1874" s="266"/>
      <c r="D1874" s="93" t="s">
        <v>3108</v>
      </c>
      <c r="E1874" s="96" t="s">
        <v>3094</v>
      </c>
      <c r="F1874" s="100" t="s">
        <v>3095</v>
      </c>
      <c r="G1874" s="99" t="s">
        <v>1</v>
      </c>
      <c r="H1874" s="101">
        <v>1</v>
      </c>
      <c r="I1874" s="4">
        <v>0</v>
      </c>
      <c r="J1874" s="62">
        <f t="shared" si="36"/>
        <v>0</v>
      </c>
      <c r="K1874" s="26"/>
      <c r="L1874" s="26"/>
    </row>
    <row r="1875" spans="1:12" ht="33.75" x14ac:dyDescent="0.25">
      <c r="A1875" s="58"/>
      <c r="B1875" s="58">
        <f>IF(TRIM(I1875)&lt;&gt;"",COUNTA($I$6:I1875),"")</f>
        <v>1494</v>
      </c>
      <c r="C1875" s="266"/>
      <c r="D1875" s="93" t="s">
        <v>3109</v>
      </c>
      <c r="E1875" s="96" t="s">
        <v>3096</v>
      </c>
      <c r="F1875" s="100"/>
      <c r="G1875" s="99" t="s">
        <v>2</v>
      </c>
      <c r="H1875" s="101">
        <v>1</v>
      </c>
      <c r="I1875" s="4">
        <v>0</v>
      </c>
      <c r="J1875" s="62">
        <f t="shared" si="36"/>
        <v>0</v>
      </c>
      <c r="K1875" s="26"/>
      <c r="L1875" s="26"/>
    </row>
    <row r="1876" spans="1:12" ht="56.25" x14ac:dyDescent="0.25">
      <c r="A1876" s="379"/>
      <c r="B1876" s="379" t="str">
        <f>IF(TRIM(I1876)&lt;&gt;"",COUNTA($I$6:I1876),"")</f>
        <v/>
      </c>
      <c r="C1876" s="380"/>
      <c r="D1876" s="381" t="s">
        <v>3298</v>
      </c>
      <c r="E1876" s="382" t="s">
        <v>3097</v>
      </c>
      <c r="F1876" s="383"/>
      <c r="G1876" s="384"/>
      <c r="H1876" s="385"/>
      <c r="I1876" s="387"/>
      <c r="J1876" s="387" t="str">
        <f t="shared" si="36"/>
        <v/>
      </c>
      <c r="K1876" s="26"/>
      <c r="L1876" s="26"/>
    </row>
    <row r="1877" spans="1:12" ht="112.5" x14ac:dyDescent="0.25">
      <c r="A1877" s="388"/>
      <c r="B1877" s="388">
        <f>IF(TRIM(I1877)&lt;&gt;"",COUNTA($I$6:I1877),"")</f>
        <v>1495</v>
      </c>
      <c r="C1877" s="389"/>
      <c r="D1877" s="390" t="s">
        <v>3098</v>
      </c>
      <c r="E1877" s="391" t="s">
        <v>3139</v>
      </c>
      <c r="F1877" s="392"/>
      <c r="G1877" s="393" t="s">
        <v>2</v>
      </c>
      <c r="H1877" s="394">
        <v>1</v>
      </c>
      <c r="I1877" s="395">
        <v>0</v>
      </c>
      <c r="J1877" s="396">
        <f t="shared" si="36"/>
        <v>0</v>
      </c>
      <c r="K1877" s="26"/>
      <c r="L1877" s="26"/>
    </row>
    <row r="1878" spans="1:12" ht="78.75" x14ac:dyDescent="0.25">
      <c r="A1878" s="388"/>
      <c r="B1878" s="388">
        <f>IF(TRIM(I1878)&lt;&gt;"",COUNTA($I$6:I1878),"")</f>
        <v>1496</v>
      </c>
      <c r="C1878" s="389"/>
      <c r="D1878" s="390" t="s">
        <v>3099</v>
      </c>
      <c r="E1878" s="391" t="s">
        <v>3289</v>
      </c>
      <c r="F1878" s="392"/>
      <c r="G1878" s="393" t="s">
        <v>2</v>
      </c>
      <c r="H1878" s="394">
        <v>1</v>
      </c>
      <c r="I1878" s="395">
        <v>0</v>
      </c>
      <c r="J1878" s="396">
        <f t="shared" ref="J1878" si="40">IF(ISNUMBER(H1878),ROUND(H1878*I1878,2),"")</f>
        <v>0</v>
      </c>
      <c r="K1878" s="26"/>
      <c r="L1878" s="26"/>
    </row>
    <row r="1879" spans="1:12" ht="135" x14ac:dyDescent="0.25">
      <c r="A1879" s="388"/>
      <c r="B1879" s="388">
        <f>IF(TRIM(I1879)&lt;&gt;"",COUNTA($I$6:I1879),"")</f>
        <v>1497</v>
      </c>
      <c r="C1879" s="389"/>
      <c r="D1879" s="390" t="s">
        <v>3100</v>
      </c>
      <c r="E1879" s="391" t="s">
        <v>3110</v>
      </c>
      <c r="F1879" s="392"/>
      <c r="G1879" s="393" t="s">
        <v>2</v>
      </c>
      <c r="H1879" s="394">
        <v>1</v>
      </c>
      <c r="I1879" s="395">
        <v>0</v>
      </c>
      <c r="J1879" s="396">
        <f t="shared" si="36"/>
        <v>0</v>
      </c>
      <c r="K1879" s="26"/>
      <c r="L1879" s="26"/>
    </row>
    <row r="1880" spans="1:12" ht="63.75" x14ac:dyDescent="0.25">
      <c r="A1880" s="388"/>
      <c r="B1880" s="388">
        <f>IF(TRIM(I1880)&lt;&gt;"",COUNTA($I$6:I1880),"")</f>
        <v>1498</v>
      </c>
      <c r="C1880" s="389"/>
      <c r="D1880" s="390" t="s">
        <v>3290</v>
      </c>
      <c r="E1880" s="406" t="s">
        <v>3292</v>
      </c>
      <c r="F1880" s="392"/>
      <c r="G1880" s="393" t="s">
        <v>2</v>
      </c>
      <c r="H1880" s="394">
        <v>1</v>
      </c>
      <c r="I1880" s="395">
        <v>0</v>
      </c>
      <c r="J1880" s="396">
        <f t="shared" si="36"/>
        <v>0</v>
      </c>
      <c r="K1880" s="26"/>
      <c r="L1880" s="26"/>
    </row>
    <row r="1881" spans="1:12" ht="56.25" x14ac:dyDescent="0.25">
      <c r="A1881" s="397"/>
      <c r="B1881" s="397">
        <f>IF(TRIM(I1881)&lt;&gt;"",COUNTA($I$6:I1881),"")</f>
        <v>1499</v>
      </c>
      <c r="C1881" s="398"/>
      <c r="D1881" s="399" t="s">
        <v>3291</v>
      </c>
      <c r="E1881" s="400" t="s">
        <v>3111</v>
      </c>
      <c r="F1881" s="401"/>
      <c r="G1881" s="402" t="s">
        <v>2</v>
      </c>
      <c r="H1881" s="403">
        <v>4</v>
      </c>
      <c r="I1881" s="404">
        <v>0</v>
      </c>
      <c r="J1881" s="405">
        <f t="shared" si="36"/>
        <v>0</v>
      </c>
      <c r="K1881" s="26"/>
      <c r="L1881" s="26"/>
    </row>
    <row r="1882" spans="1:12" x14ac:dyDescent="0.25">
      <c r="H1882" s="276"/>
      <c r="I1882" s="277"/>
      <c r="J1882" s="277"/>
    </row>
    <row r="1883" spans="1:12" x14ac:dyDescent="0.25">
      <c r="H1883" s="276"/>
      <c r="I1883" s="277"/>
      <c r="J1883" s="277"/>
    </row>
    <row r="1884" spans="1:12" x14ac:dyDescent="0.25">
      <c r="H1884" s="276"/>
      <c r="I1884" s="277"/>
      <c r="J1884" s="277"/>
    </row>
    <row r="1885" spans="1:12" x14ac:dyDescent="0.25">
      <c r="H1885" s="276"/>
      <c r="I1885" s="277"/>
      <c r="J1885" s="277"/>
    </row>
    <row r="1886" spans="1:12" x14ac:dyDescent="0.25">
      <c r="H1886" s="276"/>
      <c r="I1886" s="277"/>
      <c r="J1886" s="277"/>
    </row>
    <row r="1887" spans="1:12" x14ac:dyDescent="0.25">
      <c r="H1887" s="276"/>
      <c r="I1887" s="277"/>
      <c r="J1887" s="277"/>
    </row>
    <row r="1888" spans="1:12" x14ac:dyDescent="0.25">
      <c r="H1888" s="276"/>
      <c r="I1888" s="277"/>
      <c r="J1888" s="277"/>
    </row>
    <row r="1889" spans="8:10" x14ac:dyDescent="0.25">
      <c r="H1889" s="276"/>
      <c r="I1889" s="277"/>
      <c r="J1889" s="277"/>
    </row>
    <row r="1890" spans="8:10" x14ac:dyDescent="0.25">
      <c r="H1890" s="276"/>
      <c r="I1890" s="277"/>
      <c r="J1890" s="277"/>
    </row>
    <row r="1891" spans="8:10" x14ac:dyDescent="0.25">
      <c r="H1891" s="276"/>
      <c r="I1891" s="277"/>
      <c r="J1891" s="277"/>
    </row>
    <row r="1892" spans="8:10" x14ac:dyDescent="0.25">
      <c r="H1892" s="276"/>
      <c r="I1892" s="277"/>
      <c r="J1892" s="277"/>
    </row>
    <row r="1893" spans="8:10" x14ac:dyDescent="0.25">
      <c r="H1893" s="276"/>
      <c r="I1893" s="277"/>
      <c r="J1893" s="277"/>
    </row>
    <row r="1894" spans="8:10" x14ac:dyDescent="0.25">
      <c r="H1894" s="276"/>
      <c r="I1894" s="277"/>
      <c r="J1894" s="277"/>
    </row>
    <row r="1895" spans="8:10" x14ac:dyDescent="0.25">
      <c r="H1895" s="276"/>
      <c r="I1895" s="277"/>
      <c r="J1895" s="277"/>
    </row>
    <row r="1896" spans="8:10" x14ac:dyDescent="0.25">
      <c r="H1896" s="276"/>
      <c r="I1896" s="277"/>
      <c r="J1896" s="277"/>
    </row>
    <row r="1897" spans="8:10" x14ac:dyDescent="0.25">
      <c r="H1897" s="276"/>
      <c r="I1897" s="277"/>
      <c r="J1897" s="277"/>
    </row>
    <row r="1898" spans="8:10" x14ac:dyDescent="0.25">
      <c r="H1898" s="276"/>
      <c r="I1898" s="277"/>
      <c r="J1898" s="277"/>
    </row>
    <row r="1899" spans="8:10" x14ac:dyDescent="0.25">
      <c r="H1899" s="276"/>
      <c r="I1899" s="277"/>
      <c r="J1899" s="277"/>
    </row>
    <row r="1900" spans="8:10" x14ac:dyDescent="0.25">
      <c r="H1900" s="276"/>
      <c r="I1900" s="277"/>
      <c r="J1900" s="277"/>
    </row>
    <row r="1901" spans="8:10" x14ac:dyDescent="0.25">
      <c r="H1901" s="276"/>
      <c r="I1901" s="277"/>
      <c r="J1901" s="277"/>
    </row>
    <row r="1902" spans="8:10" x14ac:dyDescent="0.25">
      <c r="H1902" s="276"/>
      <c r="I1902" s="277"/>
      <c r="J1902" s="277"/>
    </row>
    <row r="1903" spans="8:10" x14ac:dyDescent="0.25">
      <c r="H1903" s="276"/>
      <c r="I1903" s="277"/>
      <c r="J1903" s="277"/>
    </row>
    <row r="1904" spans="8:10" x14ac:dyDescent="0.25">
      <c r="H1904" s="276"/>
      <c r="I1904" s="277"/>
      <c r="J1904" s="277"/>
    </row>
    <row r="1905" spans="8:10" x14ac:dyDescent="0.25">
      <c r="H1905" s="276"/>
      <c r="I1905" s="277"/>
      <c r="J1905" s="277"/>
    </row>
    <row r="1906" spans="8:10" x14ac:dyDescent="0.25">
      <c r="H1906" s="276"/>
      <c r="I1906" s="277"/>
      <c r="J1906" s="277"/>
    </row>
    <row r="1907" spans="8:10" x14ac:dyDescent="0.25">
      <c r="H1907" s="276"/>
      <c r="I1907" s="277"/>
      <c r="J1907" s="277"/>
    </row>
    <row r="1908" spans="8:10" x14ac:dyDescent="0.25">
      <c r="H1908" s="276"/>
      <c r="I1908" s="277"/>
      <c r="J1908" s="277"/>
    </row>
    <row r="1909" spans="8:10" x14ac:dyDescent="0.25">
      <c r="H1909" s="276"/>
      <c r="I1909" s="277"/>
      <c r="J1909" s="277"/>
    </row>
    <row r="1910" spans="8:10" x14ac:dyDescent="0.25">
      <c r="H1910" s="276"/>
      <c r="I1910" s="277"/>
      <c r="J1910" s="277"/>
    </row>
    <row r="1911" spans="8:10" x14ac:dyDescent="0.25">
      <c r="H1911" s="276"/>
      <c r="I1911" s="277"/>
      <c r="J1911" s="277"/>
    </row>
    <row r="1912" spans="8:10" x14ac:dyDescent="0.25">
      <c r="H1912" s="276"/>
      <c r="I1912" s="277"/>
      <c r="J1912" s="277"/>
    </row>
    <row r="1913" spans="8:10" x14ac:dyDescent="0.25">
      <c r="H1913" s="276"/>
      <c r="I1913" s="277"/>
      <c r="J1913" s="277"/>
    </row>
    <row r="1914" spans="8:10" x14ac:dyDescent="0.25">
      <c r="H1914" s="276"/>
      <c r="I1914" s="277"/>
      <c r="J1914" s="277"/>
    </row>
    <row r="1915" spans="8:10" x14ac:dyDescent="0.25">
      <c r="H1915" s="276"/>
      <c r="I1915" s="277"/>
      <c r="J1915" s="277"/>
    </row>
    <row r="1916" spans="8:10" x14ac:dyDescent="0.25">
      <c r="H1916" s="276"/>
      <c r="I1916" s="277"/>
      <c r="J1916" s="277"/>
    </row>
  </sheetData>
  <sheetProtection algorithmName="SHA-512" hashValue="tDj/yWxM0RlRwtBZkByiQ+RuE6aIyQCeF4FPx/1+qPo2oPF7KwC+ZZMaM6lkBsrPdT/4uKIQqI+JXRdRxk+gNA==" saltValue="1YF8R2luqj/x9t70NnLjQA==" spinCount="100000" sheet="1" objects="1" scenarios="1"/>
  <autoFilter ref="A1:J1990"/>
  <conditionalFormatting sqref="E1880">
    <cfRule type="expression" dxfId="0" priority="1">
      <formula>CELL("protect",INDIRECT(ADDRESS(ROW(),COLUMN())))=0</formula>
    </cfRule>
  </conditionalFormatting>
  <dataValidations disablePrompts="1" count="1">
    <dataValidation type="custom" allowBlank="1" showInputMessage="1" showErrorMessage="1" errorTitle="Preverite vnos" error="Ceno na EM je potrebno vnesti zaokroženo  na dve decimalni mesti." sqref="I1485:I1742 L1602 I1745:I1761 I1763:I1858">
      <formula1>I1485=ROUND(I1485,2)</formula1>
    </dataValidation>
  </dataValidations>
  <pageMargins left="0.25" right="0.25" top="0.75" bottom="0.75" header="0.3" footer="0.3"/>
  <pageSetup paperSize="9" scale="89" fitToHeight="0" orientation="landscape" r:id="rId1"/>
  <ignoredErrors>
    <ignoredError sqref="C369:C370 C384 C397 C414:C415 C425 C437" numberStoredAsText="1"/>
    <ignoredError sqref="J155 J193 J214 J228:J229 J237 J255 J272 J276 J293 J303 J305 J309 J312 J315 J317 J328 J331 J337 J346 J364:J366 J375 J380 J385 J410:J411 J412 J405 J400 J398 J451:J452 J450 J445 J440 J438 J420 J416 J205 J16 J62 J77 J94 J125 J470 J478 J567 J573 J586 J601 J609 J711 J689 J681 J671 J635 J484 J722 J675 J763 J817 J829 J886 J857 J849 J980 J957 J903 J894 J1032 J1073 J1087 J1092 J1160 J1191 J1198 J1203 J1219 J1231 J1243 J1255 J1268 J1278 J1291 J1283 J1342 J1335 J1326 J1320 J1444 J1473:J1475 J1477 J1482 J1462 J1464 J1467 J1470 J1456 J1449 J1446 J1510 J1580 J1561 J1603 J1627 J1745 J1713 J1673 J1663 J1642 J772 J1493" formula="1"/>
    <ignoredError sqref="D202 D455 D823 D984 D990 D1052 D1099 D1122 D1149 D1168 D1194 D1254 D1202 D1218 D1260 D1486"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2</vt:i4>
      </vt:variant>
    </vt:vector>
  </HeadingPairs>
  <TitlesOfParts>
    <vt:vector size="4" baseType="lpstr">
      <vt:lpstr>REKAPITULACIJA</vt:lpstr>
      <vt:lpstr>POPIS DEL</vt:lpstr>
      <vt:lpstr>'POPIS DEL'!Področje_tiskanja</vt:lpstr>
      <vt:lpstr>REKAPITULACIJA!Področje_tiskanja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Ekart</dc:creator>
  <cp:lastModifiedBy>Darko Megla</cp:lastModifiedBy>
  <cp:lastPrinted>2023-06-21T09:02:07Z</cp:lastPrinted>
  <dcterms:created xsi:type="dcterms:W3CDTF">2021-04-22T08:02:34Z</dcterms:created>
  <dcterms:modified xsi:type="dcterms:W3CDTF">2023-06-26T06:38:13Z</dcterms:modified>
</cp:coreProperties>
</file>